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nglish excels\ENDURAXL\"/>
    </mc:Choice>
  </mc:AlternateContent>
  <xr:revisionPtr revIDLastSave="0" documentId="13_ncr:1_{D1EDFF3F-6BDB-46EA-9DEA-BADDC2B300EC}" xr6:coauthVersionLast="44" xr6:coauthVersionMax="47" xr10:uidLastSave="{00000000-0000-0000-0000-000000000000}"/>
  <bookViews>
    <workbookView xWindow="0" yWindow="45" windowWidth="26595" windowHeight="14775" activeTab="1" xr2:uid="{EB3702C5-8BE4-40D0-9226-ADD29A29FC00}"/>
  </bookViews>
  <sheets>
    <sheet name="ENDUXL081522" sheetId="1" r:id="rId1"/>
    <sheet name="ENDUXLFR08152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H2" i="2"/>
  <c r="B3" i="2"/>
  <c r="H3" i="2"/>
  <c r="B4" i="2"/>
  <c r="H4" i="2"/>
  <c r="B5" i="2"/>
  <c r="H5" i="2"/>
  <c r="B6" i="2"/>
  <c r="H6" i="2"/>
  <c r="B7" i="2"/>
  <c r="H7" i="2"/>
  <c r="B8" i="2"/>
  <c r="H8" i="2"/>
  <c r="B9" i="2"/>
  <c r="H9" i="2"/>
  <c r="B10" i="2"/>
  <c r="H10" i="2"/>
  <c r="B11" i="2"/>
  <c r="H11" i="2"/>
  <c r="B12" i="2"/>
  <c r="H12" i="2"/>
  <c r="B13" i="2"/>
  <c r="H13" i="2"/>
  <c r="B14" i="2"/>
  <c r="H14" i="2"/>
  <c r="B15" i="2"/>
  <c r="H15" i="2"/>
  <c r="B16" i="2"/>
  <c r="H16" i="2"/>
  <c r="B17" i="2"/>
  <c r="H17" i="2"/>
  <c r="B18" i="2"/>
  <c r="H18" i="2"/>
  <c r="B19" i="2"/>
  <c r="H19" i="2"/>
  <c r="B20" i="2"/>
  <c r="H20" i="2"/>
  <c r="B21" i="2"/>
  <c r="H21" i="2"/>
  <c r="B22" i="2"/>
  <c r="H22" i="2"/>
  <c r="B23" i="2"/>
  <c r="H23" i="2"/>
  <c r="B24" i="2"/>
  <c r="H24" i="2"/>
  <c r="B25" i="2"/>
  <c r="H25" i="2"/>
  <c r="B26" i="2"/>
  <c r="H26" i="2"/>
  <c r="B27" i="2"/>
  <c r="H27" i="2"/>
  <c r="B28" i="2"/>
  <c r="H28" i="2"/>
  <c r="B29" i="2"/>
  <c r="H29" i="2"/>
  <c r="B30" i="2"/>
  <c r="H30" i="2"/>
  <c r="B31" i="2"/>
  <c r="H31" i="2"/>
  <c r="B32" i="2"/>
  <c r="H32" i="2"/>
  <c r="B33" i="2"/>
  <c r="H33" i="2"/>
  <c r="B34" i="2"/>
  <c r="H34" i="2"/>
  <c r="J34" i="1"/>
  <c r="B34" i="1"/>
  <c r="J33" i="1"/>
  <c r="B33" i="1"/>
  <c r="J32" i="1"/>
  <c r="B32" i="1"/>
  <c r="J31" i="1"/>
  <c r="B31" i="1"/>
  <c r="J30" i="1"/>
  <c r="B30" i="1"/>
  <c r="J29" i="1"/>
  <c r="B29" i="1"/>
  <c r="J28" i="1"/>
  <c r="B28" i="1"/>
  <c r="J27" i="1"/>
  <c r="B27" i="1"/>
  <c r="J26" i="1"/>
  <c r="B26" i="1"/>
  <c r="J25" i="1"/>
  <c r="B25" i="1"/>
  <c r="J24" i="1"/>
  <c r="B24" i="1"/>
  <c r="J23" i="1"/>
  <c r="B23" i="1"/>
  <c r="J22" i="1"/>
  <c r="B22" i="1"/>
  <c r="J21" i="1"/>
  <c r="B21" i="1"/>
  <c r="J20" i="1"/>
  <c r="B20" i="1"/>
  <c r="J19" i="1"/>
  <c r="B19" i="1"/>
  <c r="J18" i="1"/>
  <c r="B18" i="1"/>
  <c r="J17" i="1"/>
  <c r="B17" i="1"/>
  <c r="J16" i="1"/>
  <c r="B16" i="1"/>
  <c r="J15" i="1"/>
  <c r="B15" i="1"/>
  <c r="J14" i="1"/>
  <c r="B14" i="1"/>
  <c r="J13" i="1"/>
  <c r="B13" i="1"/>
  <c r="J12" i="1"/>
  <c r="B12" i="1"/>
  <c r="J11" i="1"/>
  <c r="B11" i="1"/>
  <c r="J10" i="1"/>
  <c r="B10" i="1"/>
  <c r="J9" i="1"/>
  <c r="B9" i="1"/>
  <c r="J8" i="1"/>
  <c r="B8" i="1"/>
  <c r="J7" i="1"/>
  <c r="B7" i="1"/>
  <c r="J6" i="1"/>
  <c r="B6" i="1"/>
  <c r="J5" i="1"/>
  <c r="B5" i="1"/>
  <c r="J4" i="1"/>
  <c r="B4" i="1"/>
  <c r="J3" i="1"/>
  <c r="B3" i="1"/>
  <c r="J2" i="1"/>
  <c r="B2" i="1"/>
</calcChain>
</file>

<file path=xl/sharedStrings.xml><?xml version="1.0" encoding="utf-8"?>
<sst xmlns="http://schemas.openxmlformats.org/spreadsheetml/2006/main" count="253" uniqueCount="116">
  <si>
    <t>UPC-Code</t>
  </si>
  <si>
    <t>List Price</t>
  </si>
  <si>
    <t>/Per</t>
  </si>
  <si>
    <t>Eff-Date</t>
  </si>
  <si>
    <t>Unit Wght Kgs</t>
  </si>
  <si>
    <t>Unit Wght Lbs</t>
  </si>
  <si>
    <t>Ctn Bar-Code</t>
  </si>
  <si>
    <t>Ctn Qty</t>
  </si>
  <si>
    <t>Skid Qty</t>
  </si>
  <si>
    <t>ENDUXL081522</t>
  </si>
  <si>
    <t>40100A04</t>
  </si>
  <si>
    <t>40100A04 PE 100GPM GI HUB S RATED BLACK ENDURA</t>
  </si>
  <si>
    <t>/1</t>
  </si>
  <si>
    <t>4075A04</t>
  </si>
  <si>
    <t>4075A04 PE 75GPM GI HUB S RATED BLACK ENDURA</t>
  </si>
  <si>
    <t>40100AX35</t>
  </si>
  <si>
    <t>40100AX35 PE 35" RISER PAIR BLACK ENDURA</t>
  </si>
  <si>
    <t>40100X35-2</t>
  </si>
  <si>
    <t>40100X35-2 XL RISER SILICONE GASKET</t>
  </si>
  <si>
    <t>40100-4</t>
  </si>
  <si>
    <t>40100-4 XL COVER SEAL</t>
  </si>
  <si>
    <t>40100-23</t>
  </si>
  <si>
    <t>40100-23 XL CONNECTOR GASKET</t>
  </si>
  <si>
    <t>40100-21</t>
  </si>
  <si>
    <t>40100-21 XL 100GPM GI ORIFICE PLATE</t>
  </si>
  <si>
    <t>4075-21</t>
  </si>
  <si>
    <t>4075-21 XL 75GPM GI ORIFICE PLATE</t>
  </si>
  <si>
    <t>40100-33</t>
  </si>
  <si>
    <t>40100-33 XL SAMPLING/AIR BALANCE CAP</t>
  </si>
  <si>
    <t>4044275A</t>
  </si>
  <si>
    <t>4044275A PVC 75GPM 4" FLOW CONTROLGRAY ENDURA</t>
  </si>
  <si>
    <t>40442100A</t>
  </si>
  <si>
    <t>40442100A PVC 100GPM 4" FLOW CONTROL GRAY ENDURA</t>
  </si>
  <si>
    <t>40100TPS3</t>
  </si>
  <si>
    <t>40100TPS3 NPRN 3" TANK SEAL BLACK ENDURA</t>
  </si>
  <si>
    <t>40100ARDB</t>
  </si>
  <si>
    <t>40100ARDB PP 100GPM INLET BAFFLE GRAY ENDURA</t>
  </si>
  <si>
    <t>4075ARDB</t>
  </si>
  <si>
    <t>4075ARDB PP 75GPM INLET BAFFLE GRAY ENDURA</t>
  </si>
  <si>
    <t>40100AX18</t>
  </si>
  <si>
    <t>40100AX18 PE 18" RISER PAIR BLACK ENDURA</t>
  </si>
  <si>
    <t>40100ARCS</t>
  </si>
  <si>
    <t>40100ARCS PE REPLACEMENT COVER S RATED GRAY ENDURA</t>
  </si>
  <si>
    <t>40100ARCM</t>
  </si>
  <si>
    <t>40100ARCM PE REPLACEMENT COVER M RATED GRAY ENDURA</t>
  </si>
  <si>
    <t>40100A04M</t>
  </si>
  <si>
    <t>40100A04M PE 100GPM GI HUB M RATED BLACK ENDURA</t>
  </si>
  <si>
    <t>4075A04M</t>
  </si>
  <si>
    <t>4075A04M PE 75GPM GI HUB M RATED BLACK ENDURA</t>
  </si>
  <si>
    <t>40150-21</t>
  </si>
  <si>
    <t>40150-21 XLGI 150GPM ORIFICE PLATE</t>
  </si>
  <si>
    <t>40150A04</t>
  </si>
  <si>
    <t>40150A04 PE 150GPM GI HUB S RATED BLACK ENDURA</t>
  </si>
  <si>
    <t>40150A04M</t>
  </si>
  <si>
    <t>40150A04M PE 150GPM GI HUB M RATED BLACK ENDURA</t>
  </si>
  <si>
    <t>40100SWS</t>
  </si>
  <si>
    <t>40100SWS PE 4"/6" SAMPLING WELL HUB S RATED BLACK ENDURA</t>
  </si>
  <si>
    <t>40100SWM</t>
  </si>
  <si>
    <t>40100SWM PE 4"/6" SAMPLING WELL HUB M RATED BLACK ENDURA</t>
  </si>
  <si>
    <t>40100AX35SW</t>
  </si>
  <si>
    <t>40100AX35SW PE 35" SINGLE RISER BLACKENDURA</t>
  </si>
  <si>
    <t>40100AX18SW</t>
  </si>
  <si>
    <t>40100AX18SW PE 18" SINGLE RISER BLACKENDURA</t>
  </si>
  <si>
    <t>40100SWC</t>
  </si>
  <si>
    <t>40100SWC PE 4"/6" SAMPLING WELL HUB CAST IRON BLACK</t>
  </si>
  <si>
    <t>40100MS</t>
  </si>
  <si>
    <t>40100MS MONITORING SYSTEM ENDURA XL</t>
  </si>
  <si>
    <t>40100ARFK</t>
  </si>
  <si>
    <t>40100ARFK REPLACEMENT FASTENER KIT XL ENDURA</t>
  </si>
  <si>
    <t>4011A04</t>
  </si>
  <si>
    <t>4011A04 PP 4" SOLIDS INTERCEPTOR HUB GRAY ENDURA</t>
  </si>
  <si>
    <t>40100E04</t>
  </si>
  <si>
    <t>40100E04 PE SOLIDS INTERCEPTOR HUBS RATED 250 GAL BLACK</t>
  </si>
  <si>
    <t>40100ERCS</t>
  </si>
  <si>
    <t>40100ERCS PE REPLACEMENT COVER S RATED XL SOLIDS</t>
  </si>
  <si>
    <t>40100SSRK</t>
  </si>
  <si>
    <t>40100SSRK PP SAFETY STRAP KIT XL ORANGE ENDURA</t>
  </si>
  <si>
    <t>Price List Name</t>
  </si>
  <si>
    <t>Product Code</t>
  </si>
  <si>
    <t>Product Description</t>
  </si>
  <si>
    <t>40100SSRK PP SANGLE DE SECURITE XL ORANGE ENDURA</t>
  </si>
  <si>
    <t>ENDUXLFR081522</t>
  </si>
  <si>
    <t>40100ERCS PE COUVERCLE D'ACCESS DE RECHANGE S RATED</t>
  </si>
  <si>
    <t>40100E04 PE INTERCEPTEUR DE SOLIDES MOYEU S RATED 250</t>
  </si>
  <si>
    <t>4011A04 PP 4" INTERCEPTEUR DE SOLIDES MOYEU GRIS ENDURA</t>
  </si>
  <si>
    <t>40100ARFK KIT DE FIXATION DE REMPLACEMENT XL ENDURA</t>
  </si>
  <si>
    <t>40100SWC PE 4"/6" PUITS D'ECHANTILLONNAGE MOYEU</t>
  </si>
  <si>
    <t>40100AX18SW PE 18" RALLONGE NOIR ENDURA</t>
  </si>
  <si>
    <t>40100AX35SW PE 35" RALLONGE NOIR ENDURA</t>
  </si>
  <si>
    <t>40100SWM PE 4"/6" PUITS D'ECHANTILLONNAGE MOYEU M</t>
  </si>
  <si>
    <t>40100SWS PE 4"/6" PUITS D'ECHANTILLONNAGE MOYEU S</t>
  </si>
  <si>
    <t>40150A04M PE 150GPM INTERCEPTEUR DEGRAISSE MOYEU M RATED</t>
  </si>
  <si>
    <t>40150A04 PE 150GPM INTERCEPTEUR DEGRAISSE MOYEU S RATED</t>
  </si>
  <si>
    <t>4075A04M PE 75GPM INTERCEPTEUR DE GRAISSE MOYEU M RATED</t>
  </si>
  <si>
    <t>40100A04M PE 100GPM INTERCEPTEUR DEGRAISSE MOYEU M RATED</t>
  </si>
  <si>
    <t>40100ARCM PE COUVERCLE D'ACCESS DE RECHANGE M RATED GRIS</t>
  </si>
  <si>
    <t>40100ARCS PE COUVERCLE D'ACCESS DE RECHANGE S RATED GRIS</t>
  </si>
  <si>
    <t>40100AX18 PE 18" PAIRE DE RALLONGESNOIR ENDURA</t>
  </si>
  <si>
    <t>4075ARDB PP 75GPM CHICANE D'ADMISSION GRIS ENDURA</t>
  </si>
  <si>
    <t>40100ARDB PP 100GPM CHICANE D'ADMISSION GRIS ENDURA</t>
  </si>
  <si>
    <t>40100TPS3 NPRN 3" JOINT DE RESEVOIRNOIR ENDURA</t>
  </si>
  <si>
    <t>40442100A PVC 100GPM 4" REGULATEUR DE DEBIT GRIS ENDURA</t>
  </si>
  <si>
    <t>4044275A PVC 75GPM 4" REGULATEUR DE DEBIT GRIS ENDURA</t>
  </si>
  <si>
    <t>40100AX35 PE 35" PAIRE DE RALLONGESNOIR ENDURA</t>
  </si>
  <si>
    <t>4075A04 PE 75GPM INTERCEPTEUR DE GRAISSE MOYEU S RATED</t>
  </si>
  <si>
    <t>40100A04 PE 100GPM INTERCEPTEUR DEGRAISSE MOYEU S RATED</t>
  </si>
  <si>
    <t>Qtée de Palette</t>
  </si>
  <si>
    <t>Qtée de Carton</t>
  </si>
  <si>
    <t>Code Barre de Carton</t>
  </si>
  <si>
    <t>Poid en kgs</t>
  </si>
  <si>
    <t>Date Effective</t>
  </si>
  <si>
    <t>Prix Liste</t>
  </si>
  <si>
    <t>Description de Produit</t>
  </si>
  <si>
    <t>Numéro de Pièce</t>
  </si>
  <si>
    <t>Code UPC</t>
  </si>
  <si>
    <t>Nom de Liste de Prix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</si>
</sst>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5" fontId="0" fillId="0" borderId="0" xfId="0" applyNumberFormat="1"/>
    <xf numFmtId="0" fontId="0" fillId="0" borderId="0" xfId="0" quotePrefix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44421-3585-4D83-B3E5-567748E71B1B}">
  <dimension ref="A1:L34"/>
  <sheetViews>
    <sheetView workbookViewId="0">
      <selection activeCell="E1" sqref="E1"/>
    </sheetView>
  </sheetViews>
  <sheetFormatPr defaultRowHeight="15" x14ac:dyDescent="0.25"/>
  <cols>
    <col min="1" max="1" width="13.5703125" bestFit="1" customWidth="1"/>
    <col min="2" max="2" width="12.85546875" bestFit="1" customWidth="1"/>
    <col min="3" max="3" width="13.140625" bestFit="1" customWidth="1"/>
    <col min="4" max="4" width="58.28515625" bestFit="1" customWidth="1"/>
    <col min="8" max="9" width="12.42578125" bestFit="1" customWidth="1"/>
    <col min="10" max="10" width="14.85546875" bestFit="1" customWidth="1"/>
    <col min="11" max="11" width="7" bestFit="1" customWidth="1"/>
    <col min="12" max="12" width="7.5703125" bestFit="1" customWidth="1"/>
    <col min="13" max="13" width="59.140625" bestFit="1" customWidth="1"/>
  </cols>
  <sheetData>
    <row r="1" spans="1:12" x14ac:dyDescent="0.25">
      <c r="A1" t="s">
        <v>77</v>
      </c>
      <c r="B1" t="s">
        <v>0</v>
      </c>
      <c r="C1" t="s">
        <v>78</v>
      </c>
      <c r="D1" t="s">
        <v>79</v>
      </c>
      <c r="E1" t="s">
        <v>1</v>
      </c>
      <c r="F1" t="s">
        <v>2</v>
      </c>
      <c r="G1" t="s">
        <v>3</v>
      </c>
      <c r="H1" t="s">
        <v>4</v>
      </c>
      <c r="I1" t="s">
        <v>5</v>
      </c>
      <c r="J1" t="s">
        <v>6</v>
      </c>
      <c r="K1" t="s">
        <v>7</v>
      </c>
      <c r="L1" t="s">
        <v>8</v>
      </c>
    </row>
    <row r="2" spans="1:12" x14ac:dyDescent="0.25">
      <c r="A2" t="s">
        <v>9</v>
      </c>
      <c r="B2" t="str">
        <f>("662671066244")</f>
        <v>662671066244</v>
      </c>
      <c r="C2" t="s">
        <v>10</v>
      </c>
      <c r="D2" t="s">
        <v>11</v>
      </c>
      <c r="E2">
        <v>7985.15</v>
      </c>
      <c r="F2" t="s">
        <v>12</v>
      </c>
      <c r="G2" s="1">
        <v>45322</v>
      </c>
      <c r="H2">
        <v>134.45699999999999</v>
      </c>
      <c r="I2">
        <v>296.42700000000002</v>
      </c>
      <c r="J2" t="str">
        <f>("20662671066248")</f>
        <v>20662671066248</v>
      </c>
      <c r="K2">
        <v>1</v>
      </c>
      <c r="L2">
        <v>1</v>
      </c>
    </row>
    <row r="3" spans="1:12" x14ac:dyDescent="0.25">
      <c r="A3" t="s">
        <v>9</v>
      </c>
      <c r="B3" t="str">
        <f>("662671066275")</f>
        <v>662671066275</v>
      </c>
      <c r="C3" t="s">
        <v>13</v>
      </c>
      <c r="D3" t="s">
        <v>14</v>
      </c>
      <c r="E3">
        <v>5398.64</v>
      </c>
      <c r="F3" t="s">
        <v>12</v>
      </c>
      <c r="G3" s="1">
        <v>45322</v>
      </c>
      <c r="H3">
        <v>111.105</v>
      </c>
      <c r="I3">
        <v>244.94399999999999</v>
      </c>
      <c r="J3" t="str">
        <f>("20662671066279")</f>
        <v>20662671066279</v>
      </c>
      <c r="K3">
        <v>1</v>
      </c>
      <c r="L3">
        <v>1</v>
      </c>
    </row>
    <row r="4" spans="1:12" x14ac:dyDescent="0.25">
      <c r="A4" t="s">
        <v>9</v>
      </c>
      <c r="B4" t="str">
        <f>("662671066299")</f>
        <v>662671066299</v>
      </c>
      <c r="C4" t="s">
        <v>15</v>
      </c>
      <c r="D4" t="s">
        <v>16</v>
      </c>
      <c r="E4">
        <v>2114.71</v>
      </c>
      <c r="F4" t="s">
        <v>12</v>
      </c>
      <c r="G4" s="1">
        <v>45322</v>
      </c>
      <c r="H4">
        <v>36.475999999999999</v>
      </c>
      <c r="I4">
        <v>80.415999999999997</v>
      </c>
      <c r="J4" t="str">
        <f>("10662671066296")</f>
        <v>10662671066296</v>
      </c>
      <c r="K4">
        <v>1</v>
      </c>
      <c r="L4">
        <v>2</v>
      </c>
    </row>
    <row r="5" spans="1:12" x14ac:dyDescent="0.25">
      <c r="A5" t="s">
        <v>9</v>
      </c>
      <c r="B5" t="str">
        <f>("662671066992")</f>
        <v>662671066992</v>
      </c>
      <c r="C5" t="s">
        <v>17</v>
      </c>
      <c r="D5" t="s">
        <v>18</v>
      </c>
      <c r="E5">
        <v>69.3</v>
      </c>
      <c r="F5" t="s">
        <v>12</v>
      </c>
      <c r="G5" s="1">
        <v>45322</v>
      </c>
      <c r="H5">
        <v>7.0000000000000007E-2</v>
      </c>
      <c r="I5">
        <v>0.154</v>
      </c>
      <c r="J5" t="str">
        <f>("00662671066992")</f>
        <v>00662671066992</v>
      </c>
      <c r="K5">
        <v>1</v>
      </c>
    </row>
    <row r="6" spans="1:12" x14ac:dyDescent="0.25">
      <c r="A6" t="s">
        <v>9</v>
      </c>
      <c r="B6" t="str">
        <f>("662671067104")</f>
        <v>662671067104</v>
      </c>
      <c r="C6" t="s">
        <v>19</v>
      </c>
      <c r="D6" t="s">
        <v>20</v>
      </c>
      <c r="E6">
        <v>57.74</v>
      </c>
      <c r="F6" t="s">
        <v>12</v>
      </c>
      <c r="G6" s="1">
        <v>45322</v>
      </c>
      <c r="H6">
        <v>0.28299999999999997</v>
      </c>
      <c r="I6">
        <v>0.624</v>
      </c>
      <c r="J6" t="str">
        <f>("00662671067104")</f>
        <v>00662671067104</v>
      </c>
      <c r="K6">
        <v>1</v>
      </c>
    </row>
    <row r="7" spans="1:12" x14ac:dyDescent="0.25">
      <c r="A7" t="s">
        <v>9</v>
      </c>
      <c r="B7" t="str">
        <f>("662671067418")</f>
        <v>662671067418</v>
      </c>
      <c r="C7" t="s">
        <v>21</v>
      </c>
      <c r="D7" t="s">
        <v>22</v>
      </c>
      <c r="E7">
        <v>69.3</v>
      </c>
      <c r="F7" t="s">
        <v>12</v>
      </c>
      <c r="G7" s="1">
        <v>45322</v>
      </c>
      <c r="H7">
        <v>9.1999999999999998E-2</v>
      </c>
      <c r="I7">
        <v>0.20300000000000001</v>
      </c>
      <c r="J7" t="str">
        <f>("10662671067415")</f>
        <v>10662671067415</v>
      </c>
      <c r="K7">
        <v>30</v>
      </c>
      <c r="L7">
        <v>2160</v>
      </c>
    </row>
    <row r="8" spans="1:12" x14ac:dyDescent="0.25">
      <c r="A8" t="s">
        <v>9</v>
      </c>
      <c r="B8" t="str">
        <f>("662671067579")</f>
        <v>662671067579</v>
      </c>
      <c r="C8" t="s">
        <v>23</v>
      </c>
      <c r="D8" t="s">
        <v>24</v>
      </c>
      <c r="E8">
        <v>17.32</v>
      </c>
      <c r="F8" t="s">
        <v>12</v>
      </c>
      <c r="G8" s="1">
        <v>45322</v>
      </c>
      <c r="H8">
        <v>0.107</v>
      </c>
      <c r="I8">
        <v>0.23599999999999999</v>
      </c>
      <c r="J8" t="str">
        <f>("10662671067576")</f>
        <v>10662671067576</v>
      </c>
      <c r="K8">
        <v>36</v>
      </c>
    </row>
    <row r="9" spans="1:12" x14ac:dyDescent="0.25">
      <c r="A9" t="s">
        <v>9</v>
      </c>
      <c r="B9" t="str">
        <f>("662671067586")</f>
        <v>662671067586</v>
      </c>
      <c r="C9" t="s">
        <v>25</v>
      </c>
      <c r="D9" t="s">
        <v>26</v>
      </c>
      <c r="E9">
        <v>17.32</v>
      </c>
      <c r="F9" t="s">
        <v>12</v>
      </c>
      <c r="G9" s="1">
        <v>45322</v>
      </c>
      <c r="H9">
        <v>0.107</v>
      </c>
      <c r="I9">
        <v>0.23599999999999999</v>
      </c>
      <c r="J9" t="str">
        <f>("10662671067583")</f>
        <v>10662671067583</v>
      </c>
      <c r="K9">
        <v>36</v>
      </c>
    </row>
    <row r="10" spans="1:12" x14ac:dyDescent="0.25">
      <c r="A10" t="s">
        <v>9</v>
      </c>
      <c r="B10" t="str">
        <f>("662671067609")</f>
        <v>662671067609</v>
      </c>
      <c r="C10" t="s">
        <v>27</v>
      </c>
      <c r="D10" t="s">
        <v>28</v>
      </c>
      <c r="E10">
        <v>34.64</v>
      </c>
      <c r="F10" t="s">
        <v>12</v>
      </c>
      <c r="G10" s="1">
        <v>45322</v>
      </c>
      <c r="H10">
        <v>0.19800000000000001</v>
      </c>
      <c r="I10">
        <v>0.437</v>
      </c>
      <c r="J10" t="str">
        <f>("10662671067606")</f>
        <v>10662671067606</v>
      </c>
      <c r="K10">
        <v>40</v>
      </c>
    </row>
    <row r="11" spans="1:12" x14ac:dyDescent="0.25">
      <c r="A11" t="s">
        <v>9</v>
      </c>
      <c r="B11" t="str">
        <f>("662671067708")</f>
        <v>662671067708</v>
      </c>
      <c r="C11" t="s">
        <v>29</v>
      </c>
      <c r="D11" t="s">
        <v>30</v>
      </c>
      <c r="E11">
        <v>209.31</v>
      </c>
      <c r="F11" t="s">
        <v>12</v>
      </c>
      <c r="G11" s="1">
        <v>45322</v>
      </c>
      <c r="H11">
        <v>2.2549999999999999</v>
      </c>
      <c r="I11">
        <v>4.9710000000000001</v>
      </c>
      <c r="J11" t="str">
        <f>("10662671067705")</f>
        <v>10662671067705</v>
      </c>
      <c r="K11">
        <v>1</v>
      </c>
      <c r="L11">
        <v>72</v>
      </c>
    </row>
    <row r="12" spans="1:12" x14ac:dyDescent="0.25">
      <c r="A12" t="s">
        <v>9</v>
      </c>
      <c r="B12" t="str">
        <f>("662671067715")</f>
        <v>662671067715</v>
      </c>
      <c r="C12" t="s">
        <v>31</v>
      </c>
      <c r="D12" t="s">
        <v>32</v>
      </c>
      <c r="E12">
        <v>209.31</v>
      </c>
      <c r="F12" t="s">
        <v>12</v>
      </c>
      <c r="G12" s="1">
        <v>45322</v>
      </c>
      <c r="H12">
        <v>2.2549999999999999</v>
      </c>
      <c r="I12">
        <v>4.9710000000000001</v>
      </c>
      <c r="J12" t="str">
        <f>("10662671067712")</f>
        <v>10662671067712</v>
      </c>
      <c r="K12">
        <v>1</v>
      </c>
      <c r="L12">
        <v>72</v>
      </c>
    </row>
    <row r="13" spans="1:12" x14ac:dyDescent="0.25">
      <c r="A13" t="s">
        <v>9</v>
      </c>
      <c r="B13" t="str">
        <f>("662671067760")</f>
        <v>662671067760</v>
      </c>
      <c r="C13" t="s">
        <v>33</v>
      </c>
      <c r="D13" t="s">
        <v>34</v>
      </c>
      <c r="E13">
        <v>51.2</v>
      </c>
      <c r="F13" t="s">
        <v>12</v>
      </c>
      <c r="G13" s="1">
        <v>45322</v>
      </c>
      <c r="H13">
        <v>7.0000000000000007E-2</v>
      </c>
      <c r="I13">
        <v>0.154</v>
      </c>
      <c r="J13" t="str">
        <f>("10662671067767")</f>
        <v>10662671067767</v>
      </c>
      <c r="K13">
        <v>1</v>
      </c>
    </row>
    <row r="14" spans="1:12" x14ac:dyDescent="0.25">
      <c r="A14" t="s">
        <v>9</v>
      </c>
      <c r="B14" t="str">
        <f>("662671068002")</f>
        <v>662671068002</v>
      </c>
      <c r="C14" t="s">
        <v>35</v>
      </c>
      <c r="D14" t="s">
        <v>36</v>
      </c>
      <c r="E14">
        <v>685.66</v>
      </c>
      <c r="F14" t="s">
        <v>12</v>
      </c>
      <c r="G14" s="1">
        <v>45322</v>
      </c>
      <c r="H14">
        <v>5.5659999999999998</v>
      </c>
      <c r="I14">
        <v>12.271000000000001</v>
      </c>
      <c r="J14" t="str">
        <f>("10662671068009")</f>
        <v>10662671068009</v>
      </c>
      <c r="K14">
        <v>1</v>
      </c>
      <c r="L14">
        <v>12</v>
      </c>
    </row>
    <row r="15" spans="1:12" x14ac:dyDescent="0.25">
      <c r="A15" t="s">
        <v>9</v>
      </c>
      <c r="B15" t="str">
        <f>("662671068019")</f>
        <v>662671068019</v>
      </c>
      <c r="C15" t="s">
        <v>37</v>
      </c>
      <c r="D15" t="s">
        <v>38</v>
      </c>
      <c r="E15">
        <v>685.66</v>
      </c>
      <c r="F15" t="s">
        <v>12</v>
      </c>
      <c r="G15" s="1">
        <v>45322</v>
      </c>
      <c r="H15">
        <v>5.5659999999999998</v>
      </c>
      <c r="I15">
        <v>12.271000000000001</v>
      </c>
      <c r="J15" t="str">
        <f>("10662671068016")</f>
        <v>10662671068016</v>
      </c>
      <c r="K15">
        <v>1</v>
      </c>
      <c r="L15">
        <v>12</v>
      </c>
    </row>
    <row r="16" spans="1:12" x14ac:dyDescent="0.25">
      <c r="A16" t="s">
        <v>9</v>
      </c>
      <c r="B16" t="str">
        <f>("662671069047")</f>
        <v>662671069047</v>
      </c>
      <c r="C16" t="s">
        <v>39</v>
      </c>
      <c r="D16" t="s">
        <v>40</v>
      </c>
      <c r="E16">
        <v>1811.58</v>
      </c>
      <c r="F16" t="s">
        <v>12</v>
      </c>
      <c r="G16" s="1">
        <v>45322</v>
      </c>
      <c r="H16">
        <v>25.675999999999998</v>
      </c>
      <c r="I16">
        <v>56.606000000000002</v>
      </c>
      <c r="J16" t="str">
        <f>("10662671069044")</f>
        <v>10662671069044</v>
      </c>
      <c r="K16">
        <v>1</v>
      </c>
      <c r="L16">
        <v>2</v>
      </c>
    </row>
    <row r="17" spans="1:12" x14ac:dyDescent="0.25">
      <c r="A17" t="s">
        <v>9</v>
      </c>
      <c r="B17" t="str">
        <f>("662671070609")</f>
        <v>662671070609</v>
      </c>
      <c r="C17" t="s">
        <v>41</v>
      </c>
      <c r="D17" t="s">
        <v>42</v>
      </c>
      <c r="E17">
        <v>941.15</v>
      </c>
      <c r="F17" t="s">
        <v>12</v>
      </c>
      <c r="G17" s="1">
        <v>45322</v>
      </c>
      <c r="H17">
        <v>9.6820000000000004</v>
      </c>
      <c r="I17">
        <v>21.344999999999999</v>
      </c>
      <c r="J17" t="str">
        <f>("10662671070606")</f>
        <v>10662671070606</v>
      </c>
      <c r="K17">
        <v>1</v>
      </c>
      <c r="L17">
        <v>12</v>
      </c>
    </row>
    <row r="18" spans="1:12" x14ac:dyDescent="0.25">
      <c r="A18" t="s">
        <v>9</v>
      </c>
      <c r="B18" t="str">
        <f>("662671070616")</f>
        <v>662671070616</v>
      </c>
      <c r="C18" t="s">
        <v>43</v>
      </c>
      <c r="D18" t="s">
        <v>44</v>
      </c>
      <c r="E18">
        <v>634.77</v>
      </c>
      <c r="F18" t="s">
        <v>12</v>
      </c>
      <c r="G18" s="1">
        <v>45322</v>
      </c>
      <c r="H18">
        <v>4.5759999999999996</v>
      </c>
      <c r="I18">
        <v>10.087999999999999</v>
      </c>
      <c r="J18" t="str">
        <f>("10662671070613")</f>
        <v>10662671070613</v>
      </c>
      <c r="K18">
        <v>1</v>
      </c>
      <c r="L18">
        <v>12</v>
      </c>
    </row>
    <row r="19" spans="1:12" x14ac:dyDescent="0.25">
      <c r="A19" t="s">
        <v>9</v>
      </c>
      <c r="B19" t="str">
        <f>("662671070739")</f>
        <v>662671070739</v>
      </c>
      <c r="C19" t="s">
        <v>45</v>
      </c>
      <c r="D19" t="s">
        <v>46</v>
      </c>
      <c r="E19">
        <v>7508.45</v>
      </c>
      <c r="F19" t="s">
        <v>12</v>
      </c>
      <c r="G19" s="1">
        <v>45322</v>
      </c>
      <c r="H19">
        <v>124.246</v>
      </c>
      <c r="I19">
        <v>273.91500000000002</v>
      </c>
      <c r="J19" t="str">
        <f>("10662671070736")</f>
        <v>10662671070736</v>
      </c>
      <c r="K19">
        <v>1</v>
      </c>
      <c r="L19">
        <v>1</v>
      </c>
    </row>
    <row r="20" spans="1:12" x14ac:dyDescent="0.25">
      <c r="A20" t="s">
        <v>9</v>
      </c>
      <c r="B20" t="str">
        <f>("662671070753")</f>
        <v>662671070753</v>
      </c>
      <c r="C20" t="s">
        <v>47</v>
      </c>
      <c r="D20" t="s">
        <v>48</v>
      </c>
      <c r="E20">
        <v>5006.12</v>
      </c>
      <c r="F20" t="s">
        <v>12</v>
      </c>
      <c r="G20" s="1">
        <v>45322</v>
      </c>
      <c r="H20">
        <v>100.89400000000001</v>
      </c>
      <c r="I20">
        <v>222.43299999999999</v>
      </c>
      <c r="J20" t="str">
        <f>("20662671070757")</f>
        <v>20662671070757</v>
      </c>
      <c r="K20">
        <v>1</v>
      </c>
      <c r="L20">
        <v>1</v>
      </c>
    </row>
    <row r="21" spans="1:12" x14ac:dyDescent="0.25">
      <c r="A21" t="s">
        <v>9</v>
      </c>
      <c r="B21" t="str">
        <f>("662671071040")</f>
        <v>662671071040</v>
      </c>
      <c r="C21" t="s">
        <v>49</v>
      </c>
      <c r="D21" t="s">
        <v>50</v>
      </c>
      <c r="E21">
        <v>17.32</v>
      </c>
      <c r="F21" t="s">
        <v>12</v>
      </c>
      <c r="G21" s="1">
        <v>45322</v>
      </c>
      <c r="H21">
        <v>0.107</v>
      </c>
      <c r="I21">
        <v>0.23599999999999999</v>
      </c>
      <c r="J21" t="str">
        <f>("10662671071047")</f>
        <v>10662671071047</v>
      </c>
      <c r="K21">
        <v>36</v>
      </c>
      <c r="L21">
        <v>5184</v>
      </c>
    </row>
    <row r="22" spans="1:12" x14ac:dyDescent="0.25">
      <c r="A22" t="s">
        <v>9</v>
      </c>
      <c r="B22" t="str">
        <f>("662671071095")</f>
        <v>662671071095</v>
      </c>
      <c r="C22" t="s">
        <v>51</v>
      </c>
      <c r="D22" t="s">
        <v>52</v>
      </c>
      <c r="E22">
        <v>8783.65</v>
      </c>
      <c r="F22" t="s">
        <v>12</v>
      </c>
      <c r="G22" s="1">
        <v>45322</v>
      </c>
      <c r="H22">
        <v>134.43700000000001</v>
      </c>
      <c r="I22">
        <v>296.38200000000001</v>
      </c>
      <c r="J22" t="str">
        <f>("10662671071092")</f>
        <v>10662671071092</v>
      </c>
      <c r="K22">
        <v>1</v>
      </c>
      <c r="L22">
        <v>1</v>
      </c>
    </row>
    <row r="23" spans="1:12" x14ac:dyDescent="0.25">
      <c r="A23" t="s">
        <v>9</v>
      </c>
      <c r="B23" t="str">
        <f>("662671071101")</f>
        <v>662671071101</v>
      </c>
      <c r="C23" t="s">
        <v>53</v>
      </c>
      <c r="D23" t="s">
        <v>54</v>
      </c>
      <c r="E23">
        <v>8259.2900000000009</v>
      </c>
      <c r="F23" t="s">
        <v>12</v>
      </c>
      <c r="G23" s="1">
        <v>45322</v>
      </c>
      <c r="H23">
        <v>124.226</v>
      </c>
      <c r="I23">
        <v>273.87099999999998</v>
      </c>
      <c r="J23" t="str">
        <f>("00662671071101")</f>
        <v>00662671071101</v>
      </c>
      <c r="K23">
        <v>1</v>
      </c>
      <c r="L23">
        <v>1</v>
      </c>
    </row>
    <row r="24" spans="1:12" x14ac:dyDescent="0.25">
      <c r="A24" t="s">
        <v>9</v>
      </c>
      <c r="B24" t="str">
        <f>("662671072399")</f>
        <v>662671072399</v>
      </c>
      <c r="C24" t="s">
        <v>55</v>
      </c>
      <c r="D24" t="s">
        <v>56</v>
      </c>
      <c r="E24">
        <v>1660.26</v>
      </c>
      <c r="F24" t="s">
        <v>12</v>
      </c>
      <c r="G24" s="1">
        <v>45322</v>
      </c>
      <c r="H24">
        <v>28.289000000000001</v>
      </c>
      <c r="I24">
        <v>62.366</v>
      </c>
      <c r="J24" t="str">
        <f>("20662671072393")</f>
        <v>20662671072393</v>
      </c>
      <c r="K24">
        <v>4</v>
      </c>
      <c r="L24">
        <v>4</v>
      </c>
    </row>
    <row r="25" spans="1:12" x14ac:dyDescent="0.25">
      <c r="A25" t="s">
        <v>9</v>
      </c>
      <c r="B25" t="str">
        <f>("662671072405")</f>
        <v>662671072405</v>
      </c>
      <c r="C25" t="s">
        <v>57</v>
      </c>
      <c r="D25" t="s">
        <v>58</v>
      </c>
      <c r="E25">
        <v>1425.88</v>
      </c>
      <c r="F25" t="s">
        <v>12</v>
      </c>
      <c r="G25" s="1">
        <v>45322</v>
      </c>
      <c r="H25">
        <v>23.183</v>
      </c>
      <c r="I25">
        <v>51.11</v>
      </c>
      <c r="J25" t="str">
        <f>("20662671072409")</f>
        <v>20662671072409</v>
      </c>
      <c r="K25">
        <v>4</v>
      </c>
      <c r="L25">
        <v>4</v>
      </c>
    </row>
    <row r="26" spans="1:12" x14ac:dyDescent="0.25">
      <c r="A26" t="s">
        <v>9</v>
      </c>
      <c r="B26" t="str">
        <f>("662671072627")</f>
        <v>662671072627</v>
      </c>
      <c r="C26" t="s">
        <v>59</v>
      </c>
      <c r="D26" t="s">
        <v>60</v>
      </c>
      <c r="E26">
        <v>1057.3599999999999</v>
      </c>
      <c r="F26" t="s">
        <v>12</v>
      </c>
      <c r="G26" s="1">
        <v>45322</v>
      </c>
      <c r="H26">
        <v>17.925999999999998</v>
      </c>
      <c r="I26">
        <v>39.520000000000003</v>
      </c>
      <c r="J26" t="str">
        <f>("10662671072624")</f>
        <v>10662671072624</v>
      </c>
      <c r="K26">
        <v>1</v>
      </c>
      <c r="L26">
        <v>4</v>
      </c>
    </row>
    <row r="27" spans="1:12" x14ac:dyDescent="0.25">
      <c r="A27" t="s">
        <v>9</v>
      </c>
      <c r="B27" t="str">
        <f>("662671072634")</f>
        <v>662671072634</v>
      </c>
      <c r="C27" t="s">
        <v>61</v>
      </c>
      <c r="D27" t="s">
        <v>62</v>
      </c>
      <c r="E27">
        <v>905.78</v>
      </c>
      <c r="F27" t="s">
        <v>12</v>
      </c>
      <c r="G27" s="1">
        <v>45322</v>
      </c>
      <c r="H27">
        <v>12.526</v>
      </c>
      <c r="I27">
        <v>27.614999999999998</v>
      </c>
      <c r="J27" t="str">
        <f>("10662671072631")</f>
        <v>10662671072631</v>
      </c>
      <c r="K27">
        <v>1</v>
      </c>
      <c r="L27">
        <v>4</v>
      </c>
    </row>
    <row r="28" spans="1:12" x14ac:dyDescent="0.25">
      <c r="A28" t="s">
        <v>9</v>
      </c>
      <c r="B28" t="str">
        <f>("662671072757")</f>
        <v>662671072757</v>
      </c>
      <c r="C28" t="s">
        <v>63</v>
      </c>
      <c r="D28" t="s">
        <v>64</v>
      </c>
      <c r="E28">
        <v>1888.15</v>
      </c>
      <c r="F28" t="s">
        <v>12</v>
      </c>
      <c r="G28" s="1">
        <v>45322</v>
      </c>
      <c r="H28">
        <v>45.521000000000001</v>
      </c>
      <c r="I28">
        <v>100.357</v>
      </c>
      <c r="J28" t="str">
        <f>("00662671072757")</f>
        <v>00662671072757</v>
      </c>
      <c r="K28">
        <v>1</v>
      </c>
      <c r="L28">
        <v>1</v>
      </c>
    </row>
    <row r="29" spans="1:12" x14ac:dyDescent="0.25">
      <c r="A29" t="s">
        <v>9</v>
      </c>
      <c r="B29" t="str">
        <f>("662671073334")</f>
        <v>662671073334</v>
      </c>
      <c r="C29" t="s">
        <v>65</v>
      </c>
      <c r="D29" t="s">
        <v>66</v>
      </c>
      <c r="E29">
        <v>9346.98</v>
      </c>
      <c r="F29" t="s">
        <v>12</v>
      </c>
      <c r="G29" s="1">
        <v>45322</v>
      </c>
      <c r="H29">
        <v>2</v>
      </c>
      <c r="I29">
        <v>4.4089999999999998</v>
      </c>
      <c r="J29" t="str">
        <f>("10662671073331")</f>
        <v>10662671073331</v>
      </c>
      <c r="K29">
        <v>1</v>
      </c>
    </row>
    <row r="30" spans="1:12" x14ac:dyDescent="0.25">
      <c r="A30" t="s">
        <v>9</v>
      </c>
      <c r="B30" t="str">
        <f>("662671074928")</f>
        <v>662671074928</v>
      </c>
      <c r="C30" t="s">
        <v>67</v>
      </c>
      <c r="D30" t="s">
        <v>68</v>
      </c>
      <c r="E30">
        <v>62.33</v>
      </c>
      <c r="F30" t="s">
        <v>12</v>
      </c>
      <c r="G30" s="1">
        <v>45322</v>
      </c>
      <c r="H30">
        <v>0.20799999999999999</v>
      </c>
      <c r="I30">
        <v>0.45900000000000002</v>
      </c>
      <c r="J30" t="str">
        <f>("10662671074925")</f>
        <v>10662671074925</v>
      </c>
      <c r="K30">
        <v>100</v>
      </c>
      <c r="L30">
        <v>14400</v>
      </c>
    </row>
    <row r="31" spans="1:12" x14ac:dyDescent="0.25">
      <c r="A31" t="s">
        <v>9</v>
      </c>
      <c r="B31" t="str">
        <f>("662671074935")</f>
        <v>662671074935</v>
      </c>
      <c r="C31" t="s">
        <v>69</v>
      </c>
      <c r="D31" t="s">
        <v>70</v>
      </c>
      <c r="E31">
        <v>2103.0700000000002</v>
      </c>
      <c r="F31" t="s">
        <v>12</v>
      </c>
      <c r="G31" s="1">
        <v>45322</v>
      </c>
      <c r="H31">
        <v>25.321000000000002</v>
      </c>
      <c r="I31">
        <v>55.823</v>
      </c>
      <c r="J31" t="str">
        <f>("00662671074935")</f>
        <v>00662671074935</v>
      </c>
      <c r="K31">
        <v>1</v>
      </c>
      <c r="L31">
        <v>4</v>
      </c>
    </row>
    <row r="32" spans="1:12" x14ac:dyDescent="0.25">
      <c r="A32" t="s">
        <v>9</v>
      </c>
      <c r="B32" t="str">
        <f>("662671075338")</f>
        <v>662671075338</v>
      </c>
      <c r="C32" s="2" t="s">
        <v>71</v>
      </c>
      <c r="D32" t="s">
        <v>72</v>
      </c>
      <c r="E32">
        <v>6675</v>
      </c>
      <c r="F32" t="s">
        <v>12</v>
      </c>
      <c r="G32" s="1">
        <v>45322</v>
      </c>
      <c r="H32">
        <v>127.98099999999999</v>
      </c>
      <c r="I32">
        <v>282.149</v>
      </c>
      <c r="J32" t="str">
        <f>("00662671075338")</f>
        <v>00662671075338</v>
      </c>
      <c r="K32">
        <v>1</v>
      </c>
      <c r="L32">
        <v>1</v>
      </c>
    </row>
    <row r="33" spans="1:12" x14ac:dyDescent="0.25">
      <c r="A33" t="s">
        <v>9</v>
      </c>
      <c r="B33" t="str">
        <f>("662671075345")</f>
        <v>662671075345</v>
      </c>
      <c r="C33" t="s">
        <v>73</v>
      </c>
      <c r="D33" t="s">
        <v>74</v>
      </c>
      <c r="E33">
        <v>856.45</v>
      </c>
      <c r="F33" t="s">
        <v>12</v>
      </c>
      <c r="G33" s="1">
        <v>45322</v>
      </c>
      <c r="H33">
        <v>9.6910000000000007</v>
      </c>
      <c r="I33">
        <v>21.364999999999998</v>
      </c>
      <c r="J33" t="str">
        <f>("00662671075345")</f>
        <v>00662671075345</v>
      </c>
      <c r="K33">
        <v>1</v>
      </c>
      <c r="L33">
        <v>12</v>
      </c>
    </row>
    <row r="34" spans="1:12" x14ac:dyDescent="0.25">
      <c r="A34" t="s">
        <v>9</v>
      </c>
      <c r="B34" t="str">
        <f>("662671075406")</f>
        <v>662671075406</v>
      </c>
      <c r="C34" t="s">
        <v>75</v>
      </c>
      <c r="D34" t="s">
        <v>76</v>
      </c>
      <c r="E34">
        <v>290.22000000000003</v>
      </c>
      <c r="F34" t="s">
        <v>12</v>
      </c>
      <c r="G34" s="1">
        <v>45322</v>
      </c>
      <c r="H34">
        <v>0.51400000000000001</v>
      </c>
      <c r="I34">
        <v>1.133</v>
      </c>
      <c r="J34" t="str">
        <f>("10662671075403")</f>
        <v>10662671075403</v>
      </c>
      <c r="K34">
        <v>10</v>
      </c>
      <c r="L34">
        <v>720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BB928-B435-4EB6-B4A2-AC0B1A9614A1}">
  <dimension ref="A1:J34"/>
  <sheetViews>
    <sheetView tabSelected="1" workbookViewId="0">
      <selection activeCell="H1" sqref="H1:H1048576"/>
    </sheetView>
  </sheetViews>
  <sheetFormatPr defaultRowHeight="15" x14ac:dyDescent="0.25"/>
  <cols>
    <col min="1" max="1" width="15.5703125" bestFit="1" customWidth="1"/>
    <col min="2" max="2" width="12.85546875" bestFit="1" customWidth="1"/>
    <col min="3" max="3" width="13.140625" bestFit="1" customWidth="1"/>
    <col min="4" max="4" width="59.140625" bestFit="1" customWidth="1"/>
    <col min="6" max="6" width="12.28515625" bestFit="1" customWidth="1"/>
    <col min="7" max="7" width="10.140625" bestFit="1" customWidth="1"/>
    <col min="8" max="8" width="18.85546875" bestFit="1" customWidth="1"/>
    <col min="9" max="9" width="8.140625" customWidth="1"/>
    <col min="10" max="10" width="8.85546875" customWidth="1"/>
  </cols>
  <sheetData>
    <row r="1" spans="1:10" ht="30" x14ac:dyDescent="0.25">
      <c r="A1" t="s">
        <v>115</v>
      </c>
      <c r="B1" t="s">
        <v>114</v>
      </c>
      <c r="C1" t="s">
        <v>113</v>
      </c>
      <c r="D1" t="s">
        <v>112</v>
      </c>
      <c r="E1" t="s">
        <v>111</v>
      </c>
      <c r="F1" t="s">
        <v>110</v>
      </c>
      <c r="G1" t="s">
        <v>109</v>
      </c>
      <c r="H1" t="s">
        <v>108</v>
      </c>
      <c r="I1" s="3" t="s">
        <v>107</v>
      </c>
      <c r="J1" s="3" t="s">
        <v>106</v>
      </c>
    </row>
    <row r="2" spans="1:10" x14ac:dyDescent="0.25">
      <c r="A2" t="s">
        <v>81</v>
      </c>
      <c r="B2" t="str">
        <f>("662671066244")</f>
        <v>662671066244</v>
      </c>
      <c r="C2" t="s">
        <v>10</v>
      </c>
      <c r="D2" t="s">
        <v>105</v>
      </c>
      <c r="E2">
        <v>7985.15</v>
      </c>
      <c r="F2" s="1">
        <v>45322</v>
      </c>
      <c r="G2">
        <v>134.45699999999999</v>
      </c>
      <c r="H2" t="str">
        <f>("20662671066248")</f>
        <v>20662671066248</v>
      </c>
      <c r="I2">
        <v>1</v>
      </c>
      <c r="J2">
        <v>1</v>
      </c>
    </row>
    <row r="3" spans="1:10" x14ac:dyDescent="0.25">
      <c r="A3" t="s">
        <v>81</v>
      </c>
      <c r="B3" t="str">
        <f>("662671066275")</f>
        <v>662671066275</v>
      </c>
      <c r="C3" t="s">
        <v>13</v>
      </c>
      <c r="D3" t="s">
        <v>104</v>
      </c>
      <c r="E3">
        <v>5398.64</v>
      </c>
      <c r="F3" s="1">
        <v>45322</v>
      </c>
      <c r="G3">
        <v>111.105</v>
      </c>
      <c r="H3" t="str">
        <f>("20662671066279")</f>
        <v>20662671066279</v>
      </c>
      <c r="I3">
        <v>1</v>
      </c>
      <c r="J3">
        <v>1</v>
      </c>
    </row>
    <row r="4" spans="1:10" x14ac:dyDescent="0.25">
      <c r="A4" t="s">
        <v>81</v>
      </c>
      <c r="B4" t="str">
        <f>("662671066299")</f>
        <v>662671066299</v>
      </c>
      <c r="C4" t="s">
        <v>15</v>
      </c>
      <c r="D4" t="s">
        <v>103</v>
      </c>
      <c r="E4">
        <v>2114.71</v>
      </c>
      <c r="F4" s="1">
        <v>45322</v>
      </c>
      <c r="G4">
        <v>36.475999999999999</v>
      </c>
      <c r="H4" t="str">
        <f>("10662671066296")</f>
        <v>10662671066296</v>
      </c>
      <c r="I4">
        <v>1</v>
      </c>
      <c r="J4">
        <v>2</v>
      </c>
    </row>
    <row r="5" spans="1:10" x14ac:dyDescent="0.25">
      <c r="A5" t="s">
        <v>81</v>
      </c>
      <c r="B5" t="str">
        <f>("662671066992")</f>
        <v>662671066992</v>
      </c>
      <c r="C5" t="s">
        <v>17</v>
      </c>
      <c r="D5" t="s">
        <v>18</v>
      </c>
      <c r="E5">
        <v>69.3</v>
      </c>
      <c r="F5" s="1">
        <v>45322</v>
      </c>
      <c r="G5">
        <v>7.0000000000000007E-2</v>
      </c>
      <c r="H5" t="str">
        <f>("00662671066992")</f>
        <v>00662671066992</v>
      </c>
      <c r="I5">
        <v>1</v>
      </c>
    </row>
    <row r="6" spans="1:10" x14ac:dyDescent="0.25">
      <c r="A6" t="s">
        <v>81</v>
      </c>
      <c r="B6" t="str">
        <f>("662671067104")</f>
        <v>662671067104</v>
      </c>
      <c r="C6" t="s">
        <v>19</v>
      </c>
      <c r="D6" t="s">
        <v>20</v>
      </c>
      <c r="E6">
        <v>57.74</v>
      </c>
      <c r="F6" s="1">
        <v>45322</v>
      </c>
      <c r="G6">
        <v>0.28299999999999997</v>
      </c>
      <c r="H6" t="str">
        <f>("00662671067104")</f>
        <v>00662671067104</v>
      </c>
      <c r="I6">
        <v>1</v>
      </c>
    </row>
    <row r="7" spans="1:10" x14ac:dyDescent="0.25">
      <c r="A7" t="s">
        <v>81</v>
      </c>
      <c r="B7" t="str">
        <f>("662671067418")</f>
        <v>662671067418</v>
      </c>
      <c r="C7" t="s">
        <v>21</v>
      </c>
      <c r="D7" t="s">
        <v>22</v>
      </c>
      <c r="E7">
        <v>69.3</v>
      </c>
      <c r="F7" s="1">
        <v>45322</v>
      </c>
      <c r="G7">
        <v>9.1999999999999998E-2</v>
      </c>
      <c r="H7" t="str">
        <f>("10662671067415")</f>
        <v>10662671067415</v>
      </c>
      <c r="I7">
        <v>30</v>
      </c>
      <c r="J7">
        <v>2160</v>
      </c>
    </row>
    <row r="8" spans="1:10" x14ac:dyDescent="0.25">
      <c r="A8" t="s">
        <v>81</v>
      </c>
      <c r="B8" t="str">
        <f>("662671067579")</f>
        <v>662671067579</v>
      </c>
      <c r="C8" t="s">
        <v>23</v>
      </c>
      <c r="D8" t="s">
        <v>24</v>
      </c>
      <c r="E8">
        <v>17.32</v>
      </c>
      <c r="F8" s="1">
        <v>45322</v>
      </c>
      <c r="G8">
        <v>0.107</v>
      </c>
      <c r="H8" t="str">
        <f>("10662671067576")</f>
        <v>10662671067576</v>
      </c>
      <c r="I8">
        <v>36</v>
      </c>
    </row>
    <row r="9" spans="1:10" x14ac:dyDescent="0.25">
      <c r="A9" t="s">
        <v>81</v>
      </c>
      <c r="B9" t="str">
        <f>("662671067586")</f>
        <v>662671067586</v>
      </c>
      <c r="C9" t="s">
        <v>25</v>
      </c>
      <c r="D9" t="s">
        <v>26</v>
      </c>
      <c r="E9">
        <v>17.32</v>
      </c>
      <c r="F9" s="1">
        <v>45322</v>
      </c>
      <c r="G9">
        <v>0.107</v>
      </c>
      <c r="H9" t="str">
        <f>("10662671067583")</f>
        <v>10662671067583</v>
      </c>
      <c r="I9">
        <v>36</v>
      </c>
    </row>
    <row r="10" spans="1:10" x14ac:dyDescent="0.25">
      <c r="A10" t="s">
        <v>81</v>
      </c>
      <c r="B10" t="str">
        <f>("662671067609")</f>
        <v>662671067609</v>
      </c>
      <c r="C10" t="s">
        <v>27</v>
      </c>
      <c r="D10" t="s">
        <v>28</v>
      </c>
      <c r="E10">
        <v>34.64</v>
      </c>
      <c r="F10" s="1">
        <v>45322</v>
      </c>
      <c r="G10">
        <v>0.19800000000000001</v>
      </c>
      <c r="H10" t="str">
        <f>("10662671067606")</f>
        <v>10662671067606</v>
      </c>
      <c r="I10">
        <v>40</v>
      </c>
    </row>
    <row r="11" spans="1:10" x14ac:dyDescent="0.25">
      <c r="A11" t="s">
        <v>81</v>
      </c>
      <c r="B11" t="str">
        <f>("662671067708")</f>
        <v>662671067708</v>
      </c>
      <c r="C11" t="s">
        <v>29</v>
      </c>
      <c r="D11" t="s">
        <v>102</v>
      </c>
      <c r="E11">
        <v>209.31</v>
      </c>
      <c r="F11" s="1">
        <v>45322</v>
      </c>
      <c r="G11">
        <v>2.2549999999999999</v>
      </c>
      <c r="H11" t="str">
        <f>("10662671067705")</f>
        <v>10662671067705</v>
      </c>
      <c r="I11">
        <v>1</v>
      </c>
      <c r="J11">
        <v>72</v>
      </c>
    </row>
    <row r="12" spans="1:10" x14ac:dyDescent="0.25">
      <c r="A12" t="s">
        <v>81</v>
      </c>
      <c r="B12" t="str">
        <f>("662671067715")</f>
        <v>662671067715</v>
      </c>
      <c r="C12" t="s">
        <v>31</v>
      </c>
      <c r="D12" t="s">
        <v>101</v>
      </c>
      <c r="E12">
        <v>209.31</v>
      </c>
      <c r="F12" s="1">
        <v>45322</v>
      </c>
      <c r="G12">
        <v>2.2549999999999999</v>
      </c>
      <c r="H12" t="str">
        <f>("10662671067712")</f>
        <v>10662671067712</v>
      </c>
      <c r="I12">
        <v>1</v>
      </c>
      <c r="J12">
        <v>72</v>
      </c>
    </row>
    <row r="13" spans="1:10" x14ac:dyDescent="0.25">
      <c r="A13" t="s">
        <v>81</v>
      </c>
      <c r="B13" t="str">
        <f>("662671067760")</f>
        <v>662671067760</v>
      </c>
      <c r="C13" t="s">
        <v>33</v>
      </c>
      <c r="D13" t="s">
        <v>100</v>
      </c>
      <c r="E13">
        <v>51.2</v>
      </c>
      <c r="F13" s="1">
        <v>45322</v>
      </c>
      <c r="G13">
        <v>7.0000000000000007E-2</v>
      </c>
      <c r="H13" t="str">
        <f>("10662671067767")</f>
        <v>10662671067767</v>
      </c>
      <c r="I13">
        <v>1</v>
      </c>
    </row>
    <row r="14" spans="1:10" x14ac:dyDescent="0.25">
      <c r="A14" t="s">
        <v>81</v>
      </c>
      <c r="B14" t="str">
        <f>("662671068002")</f>
        <v>662671068002</v>
      </c>
      <c r="C14" t="s">
        <v>35</v>
      </c>
      <c r="D14" t="s">
        <v>99</v>
      </c>
      <c r="E14">
        <v>685.66</v>
      </c>
      <c r="F14" s="1">
        <v>45322</v>
      </c>
      <c r="G14">
        <v>5.5659999999999998</v>
      </c>
      <c r="H14" t="str">
        <f>("10662671068009")</f>
        <v>10662671068009</v>
      </c>
      <c r="I14">
        <v>1</v>
      </c>
      <c r="J14">
        <v>12</v>
      </c>
    </row>
    <row r="15" spans="1:10" x14ac:dyDescent="0.25">
      <c r="A15" t="s">
        <v>81</v>
      </c>
      <c r="B15" t="str">
        <f>("662671068019")</f>
        <v>662671068019</v>
      </c>
      <c r="C15" t="s">
        <v>37</v>
      </c>
      <c r="D15" t="s">
        <v>98</v>
      </c>
      <c r="E15">
        <v>685.66</v>
      </c>
      <c r="F15" s="1">
        <v>45322</v>
      </c>
      <c r="G15">
        <v>5.5659999999999998</v>
      </c>
      <c r="H15" t="str">
        <f>("10662671068016")</f>
        <v>10662671068016</v>
      </c>
      <c r="I15">
        <v>1</v>
      </c>
      <c r="J15">
        <v>12</v>
      </c>
    </row>
    <row r="16" spans="1:10" x14ac:dyDescent="0.25">
      <c r="A16" t="s">
        <v>81</v>
      </c>
      <c r="B16" t="str">
        <f>("662671069047")</f>
        <v>662671069047</v>
      </c>
      <c r="C16" t="s">
        <v>39</v>
      </c>
      <c r="D16" t="s">
        <v>97</v>
      </c>
      <c r="E16">
        <v>1811.58</v>
      </c>
      <c r="F16" s="1">
        <v>45322</v>
      </c>
      <c r="G16">
        <v>25.675999999999998</v>
      </c>
      <c r="H16" t="str">
        <f>("10662671069044")</f>
        <v>10662671069044</v>
      </c>
      <c r="I16">
        <v>1</v>
      </c>
      <c r="J16">
        <v>2</v>
      </c>
    </row>
    <row r="17" spans="1:10" x14ac:dyDescent="0.25">
      <c r="A17" t="s">
        <v>81</v>
      </c>
      <c r="B17" t="str">
        <f>("662671070609")</f>
        <v>662671070609</v>
      </c>
      <c r="C17" t="s">
        <v>41</v>
      </c>
      <c r="D17" t="s">
        <v>96</v>
      </c>
      <c r="E17">
        <v>941.15</v>
      </c>
      <c r="F17" s="1">
        <v>45322</v>
      </c>
      <c r="G17">
        <v>9.6820000000000004</v>
      </c>
      <c r="H17" t="str">
        <f>("10662671070606")</f>
        <v>10662671070606</v>
      </c>
      <c r="I17">
        <v>1</v>
      </c>
      <c r="J17">
        <v>12</v>
      </c>
    </row>
    <row r="18" spans="1:10" x14ac:dyDescent="0.25">
      <c r="A18" t="s">
        <v>81</v>
      </c>
      <c r="B18" t="str">
        <f>("662671070616")</f>
        <v>662671070616</v>
      </c>
      <c r="C18" t="s">
        <v>43</v>
      </c>
      <c r="D18" t="s">
        <v>95</v>
      </c>
      <c r="E18">
        <v>634.77</v>
      </c>
      <c r="F18" s="1">
        <v>45322</v>
      </c>
      <c r="G18">
        <v>4.5759999999999996</v>
      </c>
      <c r="H18" t="str">
        <f>("10662671070613")</f>
        <v>10662671070613</v>
      </c>
      <c r="I18">
        <v>1</v>
      </c>
      <c r="J18">
        <v>12</v>
      </c>
    </row>
    <row r="19" spans="1:10" x14ac:dyDescent="0.25">
      <c r="A19" t="s">
        <v>81</v>
      </c>
      <c r="B19" t="str">
        <f>("662671070739")</f>
        <v>662671070739</v>
      </c>
      <c r="C19" t="s">
        <v>45</v>
      </c>
      <c r="D19" t="s">
        <v>94</v>
      </c>
      <c r="E19">
        <v>7508.45</v>
      </c>
      <c r="F19" s="1">
        <v>45322</v>
      </c>
      <c r="G19">
        <v>124.246</v>
      </c>
      <c r="H19" t="str">
        <f>("10662671070736")</f>
        <v>10662671070736</v>
      </c>
      <c r="I19">
        <v>1</v>
      </c>
      <c r="J19">
        <v>1</v>
      </c>
    </row>
    <row r="20" spans="1:10" x14ac:dyDescent="0.25">
      <c r="A20" t="s">
        <v>81</v>
      </c>
      <c r="B20" t="str">
        <f>("662671070753")</f>
        <v>662671070753</v>
      </c>
      <c r="C20" t="s">
        <v>47</v>
      </c>
      <c r="D20" t="s">
        <v>93</v>
      </c>
      <c r="E20">
        <v>5006.12</v>
      </c>
      <c r="F20" s="1">
        <v>45322</v>
      </c>
      <c r="G20">
        <v>100.89400000000001</v>
      </c>
      <c r="H20" t="str">
        <f>("20662671070757")</f>
        <v>20662671070757</v>
      </c>
      <c r="I20">
        <v>1</v>
      </c>
      <c r="J20">
        <v>1</v>
      </c>
    </row>
    <row r="21" spans="1:10" x14ac:dyDescent="0.25">
      <c r="A21" t="s">
        <v>81</v>
      </c>
      <c r="B21" t="str">
        <f>("662671071040")</f>
        <v>662671071040</v>
      </c>
      <c r="C21" t="s">
        <v>49</v>
      </c>
      <c r="D21" t="s">
        <v>50</v>
      </c>
      <c r="E21">
        <v>17.32</v>
      </c>
      <c r="F21" s="1">
        <v>45322</v>
      </c>
      <c r="G21">
        <v>0.107</v>
      </c>
      <c r="H21" t="str">
        <f>("10662671071047")</f>
        <v>10662671071047</v>
      </c>
      <c r="I21">
        <v>36</v>
      </c>
      <c r="J21">
        <v>5184</v>
      </c>
    </row>
    <row r="22" spans="1:10" x14ac:dyDescent="0.25">
      <c r="A22" t="s">
        <v>81</v>
      </c>
      <c r="B22" t="str">
        <f>("662671071095")</f>
        <v>662671071095</v>
      </c>
      <c r="C22" t="s">
        <v>51</v>
      </c>
      <c r="D22" t="s">
        <v>92</v>
      </c>
      <c r="E22">
        <v>8783.65</v>
      </c>
      <c r="F22" s="1">
        <v>45322</v>
      </c>
      <c r="G22">
        <v>134.43700000000001</v>
      </c>
      <c r="H22" t="str">
        <f>("10662671071092")</f>
        <v>10662671071092</v>
      </c>
      <c r="I22">
        <v>1</v>
      </c>
      <c r="J22">
        <v>1</v>
      </c>
    </row>
    <row r="23" spans="1:10" x14ac:dyDescent="0.25">
      <c r="A23" t="s">
        <v>81</v>
      </c>
      <c r="B23" t="str">
        <f>("662671071101")</f>
        <v>662671071101</v>
      </c>
      <c r="C23" t="s">
        <v>53</v>
      </c>
      <c r="D23" t="s">
        <v>91</v>
      </c>
      <c r="E23">
        <v>8259.2900000000009</v>
      </c>
      <c r="F23" s="1">
        <v>45322</v>
      </c>
      <c r="G23">
        <v>124.226</v>
      </c>
      <c r="H23" t="str">
        <f>("00662671071101")</f>
        <v>00662671071101</v>
      </c>
      <c r="I23">
        <v>1</v>
      </c>
      <c r="J23">
        <v>1</v>
      </c>
    </row>
    <row r="24" spans="1:10" x14ac:dyDescent="0.25">
      <c r="A24" t="s">
        <v>81</v>
      </c>
      <c r="B24" t="str">
        <f>("662671072399")</f>
        <v>662671072399</v>
      </c>
      <c r="C24" t="s">
        <v>55</v>
      </c>
      <c r="D24" t="s">
        <v>90</v>
      </c>
      <c r="E24">
        <v>1660.26</v>
      </c>
      <c r="F24" s="1">
        <v>45322</v>
      </c>
      <c r="G24">
        <v>28.289000000000001</v>
      </c>
      <c r="H24" t="str">
        <f>("20662671072393")</f>
        <v>20662671072393</v>
      </c>
      <c r="I24">
        <v>4</v>
      </c>
      <c r="J24">
        <v>4</v>
      </c>
    </row>
    <row r="25" spans="1:10" x14ac:dyDescent="0.25">
      <c r="A25" t="s">
        <v>81</v>
      </c>
      <c r="B25" t="str">
        <f>("662671072405")</f>
        <v>662671072405</v>
      </c>
      <c r="C25" t="s">
        <v>57</v>
      </c>
      <c r="D25" t="s">
        <v>89</v>
      </c>
      <c r="E25">
        <v>1425.88</v>
      </c>
      <c r="F25" s="1">
        <v>45322</v>
      </c>
      <c r="G25">
        <v>23.183</v>
      </c>
      <c r="H25" t="str">
        <f>("20662671072409")</f>
        <v>20662671072409</v>
      </c>
      <c r="I25">
        <v>4</v>
      </c>
      <c r="J25">
        <v>4</v>
      </c>
    </row>
    <row r="26" spans="1:10" x14ac:dyDescent="0.25">
      <c r="A26" t="s">
        <v>81</v>
      </c>
      <c r="B26" t="str">
        <f>("662671072627")</f>
        <v>662671072627</v>
      </c>
      <c r="C26" t="s">
        <v>59</v>
      </c>
      <c r="D26" t="s">
        <v>88</v>
      </c>
      <c r="E26">
        <v>1057.3599999999999</v>
      </c>
      <c r="F26" s="1">
        <v>45322</v>
      </c>
      <c r="G26">
        <v>17.925999999999998</v>
      </c>
      <c r="H26" t="str">
        <f>("10662671072624")</f>
        <v>10662671072624</v>
      </c>
      <c r="I26">
        <v>1</v>
      </c>
      <c r="J26">
        <v>4</v>
      </c>
    </row>
    <row r="27" spans="1:10" x14ac:dyDescent="0.25">
      <c r="A27" t="s">
        <v>81</v>
      </c>
      <c r="B27" t="str">
        <f>("662671072634")</f>
        <v>662671072634</v>
      </c>
      <c r="C27" t="s">
        <v>61</v>
      </c>
      <c r="D27" t="s">
        <v>87</v>
      </c>
      <c r="E27">
        <v>905.78</v>
      </c>
      <c r="F27" s="1">
        <v>45322</v>
      </c>
      <c r="G27">
        <v>12.526</v>
      </c>
      <c r="H27" t="str">
        <f>("10662671072631")</f>
        <v>10662671072631</v>
      </c>
      <c r="I27">
        <v>1</v>
      </c>
      <c r="J27">
        <v>4</v>
      </c>
    </row>
    <row r="28" spans="1:10" x14ac:dyDescent="0.25">
      <c r="A28" t="s">
        <v>81</v>
      </c>
      <c r="B28" t="str">
        <f>("662671072757")</f>
        <v>662671072757</v>
      </c>
      <c r="C28" t="s">
        <v>63</v>
      </c>
      <c r="D28" t="s">
        <v>86</v>
      </c>
      <c r="E28">
        <v>1888.15</v>
      </c>
      <c r="F28" s="1">
        <v>45322</v>
      </c>
      <c r="G28">
        <v>45.521000000000001</v>
      </c>
      <c r="H28" t="str">
        <f>("00662671072757")</f>
        <v>00662671072757</v>
      </c>
      <c r="I28">
        <v>1</v>
      </c>
      <c r="J28">
        <v>1</v>
      </c>
    </row>
    <row r="29" spans="1:10" x14ac:dyDescent="0.25">
      <c r="A29" t="s">
        <v>81</v>
      </c>
      <c r="B29" t="str">
        <f>("662671073334")</f>
        <v>662671073334</v>
      </c>
      <c r="C29" t="s">
        <v>65</v>
      </c>
      <c r="D29" t="s">
        <v>66</v>
      </c>
      <c r="E29">
        <v>9346.98</v>
      </c>
      <c r="F29" s="1">
        <v>45322</v>
      </c>
      <c r="G29">
        <v>2</v>
      </c>
      <c r="H29" t="str">
        <f>("10662671073331")</f>
        <v>10662671073331</v>
      </c>
      <c r="I29">
        <v>1</v>
      </c>
    </row>
    <row r="30" spans="1:10" x14ac:dyDescent="0.25">
      <c r="A30" t="s">
        <v>81</v>
      </c>
      <c r="B30" t="str">
        <f>("662671074928")</f>
        <v>662671074928</v>
      </c>
      <c r="C30" t="s">
        <v>67</v>
      </c>
      <c r="D30" t="s">
        <v>85</v>
      </c>
      <c r="E30">
        <v>62.33</v>
      </c>
      <c r="F30" s="1">
        <v>45322</v>
      </c>
      <c r="G30">
        <v>0.20799999999999999</v>
      </c>
      <c r="H30" t="str">
        <f>("10662671074925")</f>
        <v>10662671074925</v>
      </c>
      <c r="I30">
        <v>100</v>
      </c>
      <c r="J30">
        <v>14400</v>
      </c>
    </row>
    <row r="31" spans="1:10" x14ac:dyDescent="0.25">
      <c r="A31" t="s">
        <v>81</v>
      </c>
      <c r="B31" t="str">
        <f>("662671074935")</f>
        <v>662671074935</v>
      </c>
      <c r="C31" t="s">
        <v>69</v>
      </c>
      <c r="D31" t="s">
        <v>84</v>
      </c>
      <c r="E31">
        <v>2103.0700000000002</v>
      </c>
      <c r="F31" s="1">
        <v>45322</v>
      </c>
      <c r="G31">
        <v>25.321000000000002</v>
      </c>
      <c r="H31" t="str">
        <f>("00662671074935")</f>
        <v>00662671074935</v>
      </c>
      <c r="I31">
        <v>1</v>
      </c>
      <c r="J31">
        <v>4</v>
      </c>
    </row>
    <row r="32" spans="1:10" x14ac:dyDescent="0.25">
      <c r="A32" t="s">
        <v>81</v>
      </c>
      <c r="B32" t="str">
        <f>("662671075338")</f>
        <v>662671075338</v>
      </c>
      <c r="C32" s="2" t="s">
        <v>71</v>
      </c>
      <c r="D32" t="s">
        <v>83</v>
      </c>
      <c r="E32">
        <v>6675</v>
      </c>
      <c r="F32" s="1">
        <v>45322</v>
      </c>
      <c r="G32">
        <v>127.98099999999999</v>
      </c>
      <c r="H32" t="str">
        <f>("00662671075338")</f>
        <v>00662671075338</v>
      </c>
      <c r="I32">
        <v>1</v>
      </c>
      <c r="J32">
        <v>1</v>
      </c>
    </row>
    <row r="33" spans="1:10" x14ac:dyDescent="0.25">
      <c r="A33" t="s">
        <v>81</v>
      </c>
      <c r="B33" t="str">
        <f>("662671075345")</f>
        <v>662671075345</v>
      </c>
      <c r="C33" t="s">
        <v>73</v>
      </c>
      <c r="D33" t="s">
        <v>82</v>
      </c>
      <c r="E33">
        <v>856.45</v>
      </c>
      <c r="F33" s="1">
        <v>45322</v>
      </c>
      <c r="G33">
        <v>9.6910000000000007</v>
      </c>
      <c r="H33" t="str">
        <f>("00662671075345")</f>
        <v>00662671075345</v>
      </c>
      <c r="I33">
        <v>1</v>
      </c>
      <c r="J33">
        <v>12</v>
      </c>
    </row>
    <row r="34" spans="1:10" x14ac:dyDescent="0.25">
      <c r="A34" t="s">
        <v>81</v>
      </c>
      <c r="B34" t="str">
        <f>("662671075406")</f>
        <v>662671075406</v>
      </c>
      <c r="C34" t="s">
        <v>75</v>
      </c>
      <c r="D34" t="s">
        <v>80</v>
      </c>
      <c r="E34">
        <v>290.22000000000003</v>
      </c>
      <c r="F34" s="1">
        <v>45322</v>
      </c>
      <c r="G34">
        <v>0.51400000000000001</v>
      </c>
      <c r="H34" t="str">
        <f>("10662671075403")</f>
        <v>10662671075403</v>
      </c>
      <c r="I34">
        <v>10</v>
      </c>
      <c r="J34">
        <v>720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BCB4FB1E70BB41A42D3ED44FEA3A06" ma:contentTypeVersion="18" ma:contentTypeDescription="Create a new document." ma:contentTypeScope="" ma:versionID="8136ca70b3651e56ee72ebaecc668a9f">
  <xsd:schema xmlns:xsd="http://www.w3.org/2001/XMLSchema" xmlns:xs="http://www.w3.org/2001/XMLSchema" xmlns:p="http://schemas.microsoft.com/office/2006/metadata/properties" xmlns:ns3="41ba6191-8548-4a51-a503-7c130ef478ea" xmlns:ns4="76fd90fa-ed7f-49d1-b116-a371fe2e877a" targetNamespace="http://schemas.microsoft.com/office/2006/metadata/properties" ma:root="true" ma:fieldsID="52d4a2d307c06af08889a5077851380d" ns3:_="" ns4:_="">
    <xsd:import namespace="41ba6191-8548-4a51-a503-7c130ef478ea"/>
    <xsd:import namespace="76fd90fa-ed7f-49d1-b116-a371fe2e877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ba6191-8548-4a51-a503-7c130ef478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fd90fa-ed7f-49d1-b116-a371fe2e877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1ba6191-8548-4a51-a503-7c130ef478ea" xsi:nil="true"/>
  </documentManagement>
</p:properties>
</file>

<file path=customXml/itemProps1.xml><?xml version="1.0" encoding="utf-8"?>
<ds:datastoreItem xmlns:ds="http://schemas.openxmlformats.org/officeDocument/2006/customXml" ds:itemID="{EB274A3B-A8E5-4CC3-AE21-E930DDEEF1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ba6191-8548-4a51-a503-7c130ef478ea"/>
    <ds:schemaRef ds:uri="76fd90fa-ed7f-49d1-b116-a371fe2e87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2785F2-95EA-47B2-B077-6228D4EAE4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745D0E-E76B-4FD1-B78C-33CA7E113C22}">
  <ds:schemaRefs>
    <ds:schemaRef ds:uri="http://purl.org/dc/elements/1.1/"/>
    <ds:schemaRef ds:uri="41ba6191-8548-4a51-a503-7c130ef478ea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76fd90fa-ed7f-49d1-b116-a371fe2e877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ENDUXL081522</vt:lpstr>
      <vt:lpstr>ENDUXLFR081522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Holmes, Louise</dc:creator>
  <cp:lastModifiedBy>Stagg, Larry</cp:lastModifiedBy>
  <dcterms:created xsi:type="dcterms:W3CDTF">2024-02-06T20:10:35Z</dcterms:created>
  <dcterms:modified xsi:type="dcterms:W3CDTF">2024-04-22T19:58:04Z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0x01010076BCB4FB1E70BB41A42D3ED44FEA3A06</vt:lpwstr>
  </property>
</Properties>
</file>