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D:\English excels\FR-PRO\"/>
    </mc:Choice>
  </mc:AlternateContent>
  <xr:revisionPtr revIDLastSave="0" documentId="13_ncr:1_{91EB7E69-33EA-47C3-8437-6A76E2C5CD93}" xr6:coauthVersionLast="44" xr6:coauthVersionMax="44" xr10:uidLastSave="{00000000-0000-0000-0000-000000000000}"/>
  <bookViews>
    <workbookView xWindow="0" yWindow="45" windowWidth="26595" windowHeight="14775" xr2:uid="{00000000-000D-0000-FFFF-FFFF00000000}"/>
  </bookViews>
  <sheets>
    <sheet name="FRPRO010122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7" i="1" l="1"/>
  <c r="B37" i="1"/>
  <c r="H36" i="1"/>
  <c r="B36" i="1"/>
  <c r="H35" i="1"/>
  <c r="B35" i="1"/>
  <c r="H34" i="1"/>
  <c r="B34" i="1"/>
  <c r="H33" i="1"/>
  <c r="B33" i="1"/>
  <c r="H32" i="1"/>
  <c r="B32" i="1"/>
  <c r="H31" i="1"/>
  <c r="B31" i="1"/>
  <c r="H30" i="1"/>
  <c r="B30" i="1"/>
  <c r="H29" i="1"/>
  <c r="B29" i="1"/>
  <c r="H28" i="1"/>
  <c r="B28" i="1"/>
  <c r="H27" i="1"/>
  <c r="B27" i="1"/>
  <c r="H26" i="1"/>
  <c r="B26" i="1"/>
  <c r="H25" i="1"/>
  <c r="B25" i="1"/>
  <c r="H24" i="1"/>
  <c r="B24" i="1"/>
  <c r="H23" i="1"/>
  <c r="B23" i="1"/>
  <c r="H22" i="1"/>
  <c r="B22" i="1"/>
  <c r="H21" i="1"/>
  <c r="B21" i="1"/>
  <c r="H20" i="1"/>
  <c r="B20" i="1"/>
  <c r="H19" i="1"/>
  <c r="B19" i="1"/>
  <c r="H18" i="1"/>
  <c r="B18" i="1"/>
  <c r="H17" i="1"/>
  <c r="B17" i="1"/>
  <c r="H16" i="1"/>
  <c r="B16" i="1"/>
  <c r="H15" i="1"/>
  <c r="B15" i="1"/>
  <c r="H14" i="1"/>
  <c r="B14" i="1"/>
  <c r="H13" i="1"/>
  <c r="B13" i="1"/>
  <c r="H12" i="1"/>
  <c r="B12" i="1"/>
  <c r="H11" i="1"/>
  <c r="B11" i="1"/>
  <c r="H10" i="1"/>
  <c r="B10" i="1"/>
  <c r="H9" i="1"/>
  <c r="B9" i="1"/>
  <c r="H8" i="1"/>
  <c r="B8" i="1"/>
  <c r="H7" i="1"/>
  <c r="B7" i="1"/>
  <c r="H6" i="1"/>
  <c r="B6" i="1"/>
  <c r="H5" i="1"/>
  <c r="B5" i="1"/>
  <c r="H4" i="1"/>
  <c r="B4" i="1"/>
  <c r="H3" i="1"/>
  <c r="B3" i="1"/>
  <c r="H2" i="1"/>
  <c r="B2" i="1"/>
</calcChain>
</file>

<file path=xl/sharedStrings.xml><?xml version="1.0" encoding="utf-8"?>
<sst xmlns="http://schemas.openxmlformats.org/spreadsheetml/2006/main" count="96" uniqueCount="61">
  <si>
    <t>Price List name</t>
  </si>
  <si>
    <t>UPC-Code</t>
  </si>
  <si>
    <t>Product Code</t>
  </si>
  <si>
    <t>Product Description</t>
  </si>
  <si>
    <t>List Price</t>
  </si>
  <si>
    <t>Eff-Date</t>
  </si>
  <si>
    <t>Unit Wght Kgs</t>
  </si>
  <si>
    <t>Ctn Bar-Code</t>
  </si>
  <si>
    <t>Ctn Qty</t>
  </si>
  <si>
    <t>Skid Qty</t>
  </si>
  <si>
    <t>FRPRO010122</t>
  </si>
  <si>
    <t>383951A</t>
  </si>
  <si>
    <t>383951A FR-PRO 1 1/2" KITCHEN SINK KIT GRY CANPLAS</t>
  </si>
  <si>
    <t>382043SS</t>
  </si>
  <si>
    <t>382043SS FR-PRO 1 1/2 -2" SHWR DRNFPT SQ SS STRNR FPTXH GRY</t>
  </si>
  <si>
    <t>382343SS</t>
  </si>
  <si>
    <t>382343SS FR-PRO 1 1/2 -2" TILE SHWR DRN ROUND SS STRNR</t>
  </si>
  <si>
    <t>382856 FR-PRO 1 1/2" IND CONV W&amp;O L &amp; T CHROME H CP</t>
  </si>
  <si>
    <t>382858 FR-PRO 1 1/2" IND CONV W&amp;O POP UP CHROME H CP</t>
  </si>
  <si>
    <t>383854 FR-PRO 1 1/2" CONV W&amp;O PL&amp; CH CHROME CP CANPLAS</t>
  </si>
  <si>
    <t>383856 FR-PRO 1 1/2" ADJ W&amp;O L &amp;T CHROME GRY CANPLAS</t>
  </si>
  <si>
    <t>383858 FR-PRO 1 1/2" ADJ W&amp;O POPUP CHROME GRY CANPLAS</t>
  </si>
  <si>
    <t>382042SS</t>
  </si>
  <si>
    <t>382042SS FR-PRO 1 1/2 -2" SHWR DRNFPT ROUND SS STRNR FPTXH</t>
  </si>
  <si>
    <t>382191A</t>
  </si>
  <si>
    <t>382191A FR-PRO 1 1/2" SAN TEE SINK STRNR ADPT GRY</t>
  </si>
  <si>
    <t>382291A</t>
  </si>
  <si>
    <t>382291A FR-PRO 1 1/2" 90D SINK STRN ADPT GRY CANPLAS</t>
  </si>
  <si>
    <t>382342SS</t>
  </si>
  <si>
    <t>382342SS FR-PRO 1 1/2 -2" TILE SHWR DRN SQ SS STRNR GRY</t>
  </si>
  <si>
    <t>382804 FR-PRO 1 1/2" IND W&amp;O PL &amp; CH CHROME H CP CANPLAS</t>
  </si>
  <si>
    <t>382806 FR-PRO 1 1/2" IND W&amp;O L &amp;T CHROME H CP CANPLAS</t>
  </si>
  <si>
    <t>382808 FR-PRO 1 1/2" IND W&amp;O POPUP CHROME H CP CANPLAS</t>
  </si>
  <si>
    <t>382904 FR-PRO 1 1/2" CONV W&amp;O PL&amp; CH CHROME H CP CANPLAS</t>
  </si>
  <si>
    <t>382906 FR-PRO 1 1/2" CONV W&amp;O L &amp; T CHROME H CP CANPLAS</t>
  </si>
  <si>
    <t>382908 FR-PRO 1 1/2" CONV W&amp;O POP UP CHROME H CP</t>
  </si>
  <si>
    <t>38355NH</t>
  </si>
  <si>
    <t>38355NH FR-PRO ROOF DRN HRDW KIT GRY CANPLAS</t>
  </si>
  <si>
    <t>383552 PVC DRAIN 2" RWF</t>
  </si>
  <si>
    <t>383552-2</t>
  </si>
  <si>
    <t>383552-2 FR-PRO 2, 3, 4" ROOF DRN FLASHING COLLAR GRY</t>
  </si>
  <si>
    <t>383552-3</t>
  </si>
  <si>
    <t>383552-3 FR-PRO 2, 3, 4" ROOF DRN DOME STRNR GRY CANPLAS</t>
  </si>
  <si>
    <t>383553 FR-PRO 3" ROOF DRN W/ RING H GRY CANPLAS</t>
  </si>
  <si>
    <t>383554 FR-PRO 4" ROOF DRN W/ RING H GRY CANPLAS</t>
  </si>
  <si>
    <t>383555 FR-PRO 2 -4" ROOF DRN UNDERDECK CLAMP GRY</t>
  </si>
  <si>
    <t>383556 FR-PRO 6" ROOF DRN SPG GRY CANPLAS</t>
  </si>
  <si>
    <t>383556-2</t>
  </si>
  <si>
    <t>383556-2 6 &amp; 8 FLASH RING</t>
  </si>
  <si>
    <t>383556-3</t>
  </si>
  <si>
    <t>383556-3 FR 6"/8" DRAIN STRAINER</t>
  </si>
  <si>
    <t>383628 FR-PRO 4X3" 45D ADJ CL FLNG H GRY CANPLAS</t>
  </si>
  <si>
    <t>383661 FR-PRO 2" URNL FLNG SPG GRY CANPLAS</t>
  </si>
  <si>
    <t>383663 FR-PRO 2" URNL FLNG H GRYCANPLAS</t>
  </si>
  <si>
    <t>383750 FR-PRO 3X1 1/2X1 1/2" HORTWIN TEE HXHXH GRY</t>
  </si>
  <si>
    <t>384750 FR-PRO 3" FLOOR DRN H GRYCANPLAS</t>
  </si>
  <si>
    <t>384750-2</t>
  </si>
  <si>
    <t>384750-2 FR-PRO 3/4" FLOOR DRN STRNR GRY CANPLAS</t>
  </si>
  <si>
    <t>384750-3</t>
  </si>
  <si>
    <t>384750-3 FR-PRO 3/4" FLOOR DRN GRTGRY CANPLAS</t>
  </si>
  <si>
    <t>384751 FR FLOOR DRAIN-ENDURA 4" HUB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</si>
</sst>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workbookViewId="0">
      <selection activeCell="H1" sqref="H1:H1048576"/>
    </sheetView>
  </sheetViews>
  <sheetFormatPr defaultColWidth="8.85546875" defaultRowHeight="15" x14ac:dyDescent="0.25"/>
  <cols>
    <col min="1" max="1" width="12.28515625" style="1" bestFit="1" customWidth="1"/>
    <col min="2" max="2" width="12.85546875" style="1" bestFit="1" customWidth="1"/>
    <col min="3" max="3" width="13.140625" style="1" bestFit="1" customWidth="1"/>
    <col min="4" max="4" width="56.85546875" style="1" bestFit="1" customWidth="1"/>
    <col min="5" max="5" width="8.85546875" style="1"/>
    <col min="6" max="6" width="12.5703125" style="1" customWidth="1"/>
    <col min="7" max="10" width="8.85546875" style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1" t="s">
        <v>10</v>
      </c>
      <c r="B2" s="1" t="str">
        <f>("662671055194")</f>
        <v>662671055194</v>
      </c>
      <c r="C2" s="1" t="s">
        <v>11</v>
      </c>
      <c r="D2" s="1" t="s">
        <v>12</v>
      </c>
      <c r="E2" s="1">
        <v>80.599999999999994</v>
      </c>
      <c r="F2" s="2">
        <v>45322</v>
      </c>
      <c r="G2" s="1">
        <v>0.34699999999999998</v>
      </c>
      <c r="H2" s="1" t="str">
        <f>("10662671055191")</f>
        <v>10662671055191</v>
      </c>
      <c r="I2" s="1">
        <v>15</v>
      </c>
      <c r="J2" s="1">
        <v>720</v>
      </c>
    </row>
    <row r="3" spans="1:10" x14ac:dyDescent="0.25">
      <c r="A3" s="1" t="s">
        <v>10</v>
      </c>
      <c r="B3" s="1" t="str">
        <f>("662671072801")</f>
        <v>662671072801</v>
      </c>
      <c r="C3" s="1" t="s">
        <v>13</v>
      </c>
      <c r="D3" s="1" t="s">
        <v>14</v>
      </c>
      <c r="E3" s="1">
        <v>79.88</v>
      </c>
      <c r="F3" s="2">
        <v>45322</v>
      </c>
      <c r="G3" s="1">
        <v>0.32300000000000001</v>
      </c>
      <c r="H3" s="1" t="str">
        <f>("10662671072808")</f>
        <v>10662671072808</v>
      </c>
      <c r="I3" s="1">
        <v>25</v>
      </c>
      <c r="J3" s="1">
        <v>1800</v>
      </c>
    </row>
    <row r="4" spans="1:10" x14ac:dyDescent="0.25">
      <c r="A4" s="1" t="s">
        <v>10</v>
      </c>
      <c r="B4" s="1" t="str">
        <f>("662671072870")</f>
        <v>662671072870</v>
      </c>
      <c r="C4" s="1" t="s">
        <v>15</v>
      </c>
      <c r="D4" s="1" t="s">
        <v>16</v>
      </c>
      <c r="E4" s="1">
        <v>114.8</v>
      </c>
      <c r="F4" s="2">
        <v>45322</v>
      </c>
      <c r="G4" s="1">
        <v>0.55900000000000005</v>
      </c>
      <c r="H4" s="1" t="str">
        <f>("10662671072877")</f>
        <v>10662671072877</v>
      </c>
      <c r="I4" s="1">
        <v>10</v>
      </c>
      <c r="J4" s="1">
        <v>480</v>
      </c>
    </row>
    <row r="5" spans="1:10" x14ac:dyDescent="0.25">
      <c r="A5" s="1" t="s">
        <v>10</v>
      </c>
      <c r="B5" s="1" t="str">
        <f>("662671073204")</f>
        <v>662671073204</v>
      </c>
      <c r="C5" s="1">
        <v>382856</v>
      </c>
      <c r="D5" s="1" t="s">
        <v>17</v>
      </c>
      <c r="E5" s="1">
        <v>155.44</v>
      </c>
      <c r="F5" s="2">
        <v>45322</v>
      </c>
      <c r="G5" s="1">
        <v>0.54400000000000004</v>
      </c>
      <c r="H5" s="1" t="str">
        <f>("00662671073204")</f>
        <v>00662671073204</v>
      </c>
      <c r="I5" s="1">
        <v>1</v>
      </c>
      <c r="J5" s="1">
        <v>600</v>
      </c>
    </row>
    <row r="6" spans="1:10" x14ac:dyDescent="0.25">
      <c r="A6" s="1" t="s">
        <v>10</v>
      </c>
      <c r="B6" s="1" t="str">
        <f>("662671073211")</f>
        <v>662671073211</v>
      </c>
      <c r="C6" s="1">
        <v>382858</v>
      </c>
      <c r="D6" s="1" t="s">
        <v>18</v>
      </c>
      <c r="E6" s="1">
        <v>158.79</v>
      </c>
      <c r="F6" s="2">
        <v>45322</v>
      </c>
      <c r="G6" s="1">
        <v>0.53900000000000003</v>
      </c>
      <c r="H6" s="1" t="str">
        <f>("10662671073218")</f>
        <v>10662671073218</v>
      </c>
      <c r="I6" s="1">
        <v>25</v>
      </c>
      <c r="J6" s="1">
        <v>600</v>
      </c>
    </row>
    <row r="7" spans="1:10" x14ac:dyDescent="0.25">
      <c r="A7" s="1" t="s">
        <v>10</v>
      </c>
      <c r="B7" s="1" t="str">
        <f>("662671068668")</f>
        <v>662671068668</v>
      </c>
      <c r="C7" s="1">
        <v>383854</v>
      </c>
      <c r="D7" s="1" t="s">
        <v>19</v>
      </c>
      <c r="E7" s="1">
        <v>152.97</v>
      </c>
      <c r="F7" s="2">
        <v>45322</v>
      </c>
      <c r="G7" s="1">
        <v>0.53300000000000003</v>
      </c>
      <c r="H7" s="1" t="str">
        <f>("10662671068665")</f>
        <v>10662671068665</v>
      </c>
      <c r="I7" s="1">
        <v>25</v>
      </c>
      <c r="J7" s="1">
        <v>600</v>
      </c>
    </row>
    <row r="8" spans="1:10" x14ac:dyDescent="0.25">
      <c r="A8" s="1" t="s">
        <v>10</v>
      </c>
      <c r="B8" s="1" t="str">
        <f>("662671068675")</f>
        <v>662671068675</v>
      </c>
      <c r="C8" s="1">
        <v>383856</v>
      </c>
      <c r="D8" s="1" t="s">
        <v>20</v>
      </c>
      <c r="E8" s="1">
        <v>156.84</v>
      </c>
      <c r="F8" s="2">
        <v>45322</v>
      </c>
      <c r="G8" s="1">
        <v>0.56299999999999994</v>
      </c>
      <c r="H8" s="1" t="str">
        <f>("10662671068672")</f>
        <v>10662671068672</v>
      </c>
      <c r="I8" s="1">
        <v>25</v>
      </c>
      <c r="J8" s="1">
        <v>600</v>
      </c>
    </row>
    <row r="9" spans="1:10" x14ac:dyDescent="0.25">
      <c r="A9" s="1" t="s">
        <v>10</v>
      </c>
      <c r="B9" s="1" t="str">
        <f>("662671068682")</f>
        <v>662671068682</v>
      </c>
      <c r="C9" s="1">
        <v>383858</v>
      </c>
      <c r="D9" s="1" t="s">
        <v>21</v>
      </c>
      <c r="E9" s="1">
        <v>158.79</v>
      </c>
      <c r="F9" s="2">
        <v>45322</v>
      </c>
      <c r="G9" s="1">
        <v>0.55800000000000005</v>
      </c>
      <c r="H9" s="1" t="str">
        <f>("10662671068689")</f>
        <v>10662671068689</v>
      </c>
      <c r="I9" s="1">
        <v>25</v>
      </c>
      <c r="J9" s="1">
        <v>600</v>
      </c>
    </row>
    <row r="10" spans="1:10" x14ac:dyDescent="0.25">
      <c r="A10" s="1" t="s">
        <v>10</v>
      </c>
      <c r="B10" s="1" t="str">
        <f>("662671380074")</f>
        <v>662671380074</v>
      </c>
      <c r="C10" s="1" t="s">
        <v>22</v>
      </c>
      <c r="D10" s="1" t="s">
        <v>23</v>
      </c>
      <c r="E10" s="1">
        <v>79.88</v>
      </c>
      <c r="F10" s="2">
        <v>45322</v>
      </c>
      <c r="G10" s="1">
        <v>0.307</v>
      </c>
      <c r="H10" s="1" t="str">
        <f>("10662671380071")</f>
        <v>10662671380071</v>
      </c>
      <c r="I10" s="1">
        <v>25</v>
      </c>
      <c r="J10" s="1">
        <v>1800</v>
      </c>
    </row>
    <row r="11" spans="1:10" x14ac:dyDescent="0.25">
      <c r="A11" s="1" t="s">
        <v>10</v>
      </c>
      <c r="B11" s="1" t="str">
        <f>("662671380159")</f>
        <v>662671380159</v>
      </c>
      <c r="C11" s="1" t="s">
        <v>24</v>
      </c>
      <c r="D11" s="1" t="s">
        <v>25</v>
      </c>
      <c r="E11" s="1">
        <v>59.81</v>
      </c>
      <c r="F11" s="2">
        <v>45322</v>
      </c>
      <c r="G11" s="1">
        <v>0.156</v>
      </c>
      <c r="H11" s="1" t="str">
        <f>("10662671380156")</f>
        <v>10662671380156</v>
      </c>
      <c r="I11" s="1">
        <v>50</v>
      </c>
      <c r="J11" s="1">
        <v>1600</v>
      </c>
    </row>
    <row r="12" spans="1:10" x14ac:dyDescent="0.25">
      <c r="A12" s="1" t="s">
        <v>10</v>
      </c>
      <c r="B12" s="1" t="str">
        <f>("662671380142")</f>
        <v>662671380142</v>
      </c>
      <c r="C12" s="1" t="s">
        <v>26</v>
      </c>
      <c r="D12" s="1" t="s">
        <v>27</v>
      </c>
      <c r="E12" s="1">
        <v>50.68</v>
      </c>
      <c r="F12" s="2">
        <v>45322</v>
      </c>
      <c r="G12" s="1">
        <v>8.7999999999999995E-2</v>
      </c>
      <c r="H12" s="1" t="str">
        <f>("10662671380149")</f>
        <v>10662671380149</v>
      </c>
      <c r="I12" s="1">
        <v>50</v>
      </c>
      <c r="J12" s="1">
        <v>3600</v>
      </c>
    </row>
    <row r="13" spans="1:10" x14ac:dyDescent="0.25">
      <c r="A13" s="1" t="s">
        <v>10</v>
      </c>
      <c r="B13" s="1" t="str">
        <f>("662671380098")</f>
        <v>662671380098</v>
      </c>
      <c r="C13" s="1" t="s">
        <v>28</v>
      </c>
      <c r="D13" s="1" t="s">
        <v>29</v>
      </c>
      <c r="E13" s="1">
        <v>114.8</v>
      </c>
      <c r="F13" s="2">
        <v>45322</v>
      </c>
      <c r="G13" s="1">
        <v>0.57499999999999996</v>
      </c>
      <c r="H13" s="1" t="str">
        <f>("10662671380095")</f>
        <v>10662671380095</v>
      </c>
      <c r="I13" s="1">
        <v>10</v>
      </c>
      <c r="J13" s="1">
        <v>480</v>
      </c>
    </row>
    <row r="14" spans="1:10" x14ac:dyDescent="0.25">
      <c r="A14" s="1" t="s">
        <v>10</v>
      </c>
      <c r="B14" s="1" t="str">
        <f>("662671380258")</f>
        <v>662671380258</v>
      </c>
      <c r="C14" s="1">
        <v>382804</v>
      </c>
      <c r="D14" s="1" t="s">
        <v>30</v>
      </c>
      <c r="E14" s="1">
        <v>151.77000000000001</v>
      </c>
      <c r="F14" s="2">
        <v>45322</v>
      </c>
      <c r="G14" s="1">
        <v>0.48899999999999999</v>
      </c>
      <c r="H14" s="1" t="str">
        <f>("10662671380255")</f>
        <v>10662671380255</v>
      </c>
      <c r="I14" s="1">
        <v>25</v>
      </c>
      <c r="J14" s="1">
        <v>800</v>
      </c>
    </row>
    <row r="15" spans="1:10" x14ac:dyDescent="0.25">
      <c r="A15" s="1" t="s">
        <v>10</v>
      </c>
      <c r="B15" s="1" t="str">
        <f>("662671380265")</f>
        <v>662671380265</v>
      </c>
      <c r="C15" s="1">
        <v>382806</v>
      </c>
      <c r="D15" s="1" t="s">
        <v>31</v>
      </c>
      <c r="E15" s="1">
        <v>155.44</v>
      </c>
      <c r="F15" s="2">
        <v>45322</v>
      </c>
      <c r="G15" s="1">
        <v>0.51900000000000002</v>
      </c>
      <c r="H15" s="1" t="str">
        <f>("10662671380262")</f>
        <v>10662671380262</v>
      </c>
      <c r="I15" s="1">
        <v>25</v>
      </c>
      <c r="J15" s="1">
        <v>800</v>
      </c>
    </row>
    <row r="16" spans="1:10" x14ac:dyDescent="0.25">
      <c r="A16" s="1" t="s">
        <v>10</v>
      </c>
      <c r="B16" s="1" t="str">
        <f>("662671380272")</f>
        <v>662671380272</v>
      </c>
      <c r="C16" s="1">
        <v>382808</v>
      </c>
      <c r="D16" s="1" t="s">
        <v>32</v>
      </c>
      <c r="E16" s="1">
        <v>158.79</v>
      </c>
      <c r="F16" s="2">
        <v>45322</v>
      </c>
      <c r="G16" s="1">
        <v>0.51400000000000001</v>
      </c>
      <c r="H16" s="1" t="str">
        <f>("10662671380279")</f>
        <v>10662671380279</v>
      </c>
      <c r="I16" s="1">
        <v>25</v>
      </c>
      <c r="J16" s="1">
        <v>800</v>
      </c>
    </row>
    <row r="17" spans="1:10" x14ac:dyDescent="0.25">
      <c r="A17" s="1" t="s">
        <v>10</v>
      </c>
      <c r="B17" s="1" t="str">
        <f>("662671380012")</f>
        <v>662671380012</v>
      </c>
      <c r="C17" s="1">
        <v>382904</v>
      </c>
      <c r="D17" s="1" t="s">
        <v>33</v>
      </c>
      <c r="E17" s="1">
        <v>152.97</v>
      </c>
      <c r="F17" s="2">
        <v>45322</v>
      </c>
      <c r="G17" s="1">
        <v>0.50800000000000001</v>
      </c>
      <c r="H17" s="1" t="str">
        <f>("10662671380019")</f>
        <v>10662671380019</v>
      </c>
      <c r="I17" s="1">
        <v>25</v>
      </c>
      <c r="J17" s="1">
        <v>800</v>
      </c>
    </row>
    <row r="18" spans="1:10" x14ac:dyDescent="0.25">
      <c r="A18" s="1" t="s">
        <v>10</v>
      </c>
      <c r="B18" s="1" t="str">
        <f>("662671380029")</f>
        <v>662671380029</v>
      </c>
      <c r="C18" s="1">
        <v>382906</v>
      </c>
      <c r="D18" s="1" t="s">
        <v>34</v>
      </c>
      <c r="E18" s="1">
        <v>156.84</v>
      </c>
      <c r="F18" s="2">
        <v>45322</v>
      </c>
      <c r="G18" s="1">
        <v>0.53800000000000003</v>
      </c>
      <c r="H18" s="1" t="str">
        <f>("10662671380026")</f>
        <v>10662671380026</v>
      </c>
      <c r="I18" s="1">
        <v>25</v>
      </c>
      <c r="J18" s="1">
        <v>800</v>
      </c>
    </row>
    <row r="19" spans="1:10" x14ac:dyDescent="0.25">
      <c r="A19" s="1" t="s">
        <v>10</v>
      </c>
      <c r="B19" s="1" t="str">
        <f>("662671380043")</f>
        <v>662671380043</v>
      </c>
      <c r="C19" s="1">
        <v>382908</v>
      </c>
      <c r="D19" s="1" t="s">
        <v>35</v>
      </c>
      <c r="E19" s="1">
        <v>158.79</v>
      </c>
      <c r="F19" s="2">
        <v>45322</v>
      </c>
      <c r="G19" s="1">
        <v>0.53300000000000003</v>
      </c>
      <c r="H19" s="1" t="str">
        <f>("10662671380040")</f>
        <v>10662671380040</v>
      </c>
      <c r="I19" s="1">
        <v>25</v>
      </c>
      <c r="J19" s="1">
        <v>800</v>
      </c>
    </row>
    <row r="20" spans="1:10" x14ac:dyDescent="0.25">
      <c r="A20" s="1" t="s">
        <v>10</v>
      </c>
      <c r="B20" s="1" t="str">
        <f>("662671380289")</f>
        <v>662671380289</v>
      </c>
      <c r="C20" s="1" t="s">
        <v>36</v>
      </c>
      <c r="D20" s="1" t="s">
        <v>37</v>
      </c>
      <c r="E20" s="1">
        <v>32.76</v>
      </c>
      <c r="F20" s="2">
        <v>45322</v>
      </c>
      <c r="G20" s="1">
        <v>7.1999999999999995E-2</v>
      </c>
      <c r="H20" s="1" t="str">
        <f>("00662671380289")</f>
        <v>00662671380289</v>
      </c>
      <c r="I20" s="1">
        <v>1</v>
      </c>
    </row>
    <row r="21" spans="1:10" x14ac:dyDescent="0.25">
      <c r="A21" s="1" t="s">
        <v>10</v>
      </c>
      <c r="B21" s="1" t="str">
        <f>("662671380296")</f>
        <v>662671380296</v>
      </c>
      <c r="C21" s="1">
        <v>383552</v>
      </c>
      <c r="D21" s="1" t="s">
        <v>38</v>
      </c>
      <c r="E21" s="1">
        <v>224.7</v>
      </c>
      <c r="F21" s="2">
        <v>45322</v>
      </c>
      <c r="G21" s="1">
        <v>1.5329999999999999</v>
      </c>
      <c r="H21" s="1" t="str">
        <f>("10662671380293")</f>
        <v>10662671380293</v>
      </c>
      <c r="I21" s="1">
        <v>5</v>
      </c>
      <c r="J21" s="1">
        <v>90</v>
      </c>
    </row>
    <row r="22" spans="1:10" x14ac:dyDescent="0.25">
      <c r="A22" s="1" t="s">
        <v>10</v>
      </c>
      <c r="B22" s="1" t="str">
        <f>("662671380302")</f>
        <v>662671380302</v>
      </c>
      <c r="C22" s="1" t="s">
        <v>39</v>
      </c>
      <c r="D22" s="1" t="s">
        <v>40</v>
      </c>
      <c r="E22" s="1">
        <v>45.08</v>
      </c>
      <c r="F22" s="2">
        <v>45322</v>
      </c>
      <c r="G22" s="1">
        <v>0.253</v>
      </c>
      <c r="H22" s="1" t="str">
        <f>("10662671380309")</f>
        <v>10662671380309</v>
      </c>
      <c r="I22" s="1">
        <v>1</v>
      </c>
    </row>
    <row r="23" spans="1:10" x14ac:dyDescent="0.25">
      <c r="A23" s="1" t="s">
        <v>10</v>
      </c>
      <c r="B23" s="1" t="str">
        <f>("662671380319")</f>
        <v>662671380319</v>
      </c>
      <c r="C23" s="1" t="s">
        <v>41</v>
      </c>
      <c r="D23" s="1" t="s">
        <v>42</v>
      </c>
      <c r="E23" s="1">
        <v>56.19</v>
      </c>
      <c r="F23" s="2">
        <v>45322</v>
      </c>
      <c r="G23" s="1">
        <v>0.35599999999999998</v>
      </c>
      <c r="H23" s="1" t="str">
        <f>("10662671380316")</f>
        <v>10662671380316</v>
      </c>
      <c r="I23" s="1">
        <v>1</v>
      </c>
    </row>
    <row r="24" spans="1:10" x14ac:dyDescent="0.25">
      <c r="A24" s="1" t="s">
        <v>10</v>
      </c>
      <c r="B24" s="1" t="str">
        <f>("662671380197")</f>
        <v>662671380197</v>
      </c>
      <c r="C24" s="1">
        <v>383553</v>
      </c>
      <c r="D24" s="1" t="s">
        <v>43</v>
      </c>
      <c r="E24" s="1">
        <v>179.82</v>
      </c>
      <c r="F24" s="2">
        <v>45322</v>
      </c>
      <c r="G24" s="1">
        <v>1.63</v>
      </c>
      <c r="H24" s="1" t="str">
        <f>("10662671380194")</f>
        <v>10662671380194</v>
      </c>
      <c r="I24" s="1">
        <v>5</v>
      </c>
      <c r="J24" s="1">
        <v>90</v>
      </c>
    </row>
    <row r="25" spans="1:10" x14ac:dyDescent="0.25">
      <c r="A25" s="1" t="s">
        <v>10</v>
      </c>
      <c r="B25" s="1" t="str">
        <f>("662671380203")</f>
        <v>662671380203</v>
      </c>
      <c r="C25" s="1">
        <v>383554</v>
      </c>
      <c r="D25" s="1" t="s">
        <v>44</v>
      </c>
      <c r="E25" s="1">
        <v>188.08</v>
      </c>
      <c r="F25" s="2">
        <v>45322</v>
      </c>
      <c r="G25" s="1">
        <v>1.7050000000000001</v>
      </c>
      <c r="H25" s="1" t="str">
        <f>("10662671380200")</f>
        <v>10662671380200</v>
      </c>
      <c r="I25" s="1">
        <v>5</v>
      </c>
      <c r="J25" s="1">
        <v>90</v>
      </c>
    </row>
    <row r="26" spans="1:10" x14ac:dyDescent="0.25">
      <c r="A26" s="1" t="s">
        <v>10</v>
      </c>
      <c r="B26" s="1" t="str">
        <f>("662671380364")</f>
        <v>662671380364</v>
      </c>
      <c r="C26" s="1">
        <v>383555</v>
      </c>
      <c r="D26" s="1" t="s">
        <v>45</v>
      </c>
      <c r="E26" s="1">
        <v>87.58</v>
      </c>
      <c r="F26" s="2">
        <v>45322</v>
      </c>
      <c r="G26" s="1">
        <v>1.72</v>
      </c>
      <c r="H26" s="1" t="str">
        <f>("10662671380361")</f>
        <v>10662671380361</v>
      </c>
      <c r="I26" s="1">
        <v>5</v>
      </c>
      <c r="J26" s="1">
        <v>625</v>
      </c>
    </row>
    <row r="27" spans="1:10" x14ac:dyDescent="0.25">
      <c r="A27" s="1" t="s">
        <v>10</v>
      </c>
      <c r="B27" s="1" t="str">
        <f>("662671380234")</f>
        <v>662671380234</v>
      </c>
      <c r="C27" s="1">
        <v>383556</v>
      </c>
      <c r="D27" s="1" t="s">
        <v>46</v>
      </c>
      <c r="E27" s="1">
        <v>388.93</v>
      </c>
      <c r="F27" s="2">
        <v>45322</v>
      </c>
      <c r="G27" s="1">
        <v>3.0880000000000001</v>
      </c>
      <c r="H27" s="1" t="str">
        <f>("10662671380231")</f>
        <v>10662671380231</v>
      </c>
      <c r="I27" s="1">
        <v>2</v>
      </c>
      <c r="J27" s="1">
        <v>36</v>
      </c>
    </row>
    <row r="28" spans="1:10" x14ac:dyDescent="0.25">
      <c r="A28" s="1" t="s">
        <v>10</v>
      </c>
      <c r="B28" s="1" t="str">
        <f>("662671380326")</f>
        <v>662671380326</v>
      </c>
      <c r="C28" s="1" t="s">
        <v>47</v>
      </c>
      <c r="D28" s="1" t="s">
        <v>48</v>
      </c>
      <c r="E28" s="1">
        <v>87.36</v>
      </c>
      <c r="F28" s="2">
        <v>45322</v>
      </c>
      <c r="G28" s="1">
        <v>0.44400000000000001</v>
      </c>
      <c r="H28" s="1" t="str">
        <f>("10662671380323")</f>
        <v>10662671380323</v>
      </c>
      <c r="I28" s="1">
        <v>1</v>
      </c>
    </row>
    <row r="29" spans="1:10" x14ac:dyDescent="0.25">
      <c r="A29" s="1" t="s">
        <v>10</v>
      </c>
      <c r="B29" s="1" t="str">
        <f>("662671380333")</f>
        <v>662671380333</v>
      </c>
      <c r="C29" s="1" t="s">
        <v>49</v>
      </c>
      <c r="D29" s="1" t="s">
        <v>50</v>
      </c>
      <c r="E29" s="1">
        <v>51.48</v>
      </c>
      <c r="F29" s="2">
        <v>45322</v>
      </c>
      <c r="G29" s="1">
        <v>0.54</v>
      </c>
      <c r="H29" s="1" t="str">
        <f>("10662671380330")</f>
        <v>10662671380330</v>
      </c>
      <c r="I29" s="1">
        <v>1</v>
      </c>
    </row>
    <row r="30" spans="1:10" x14ac:dyDescent="0.25">
      <c r="A30" s="1" t="s">
        <v>10</v>
      </c>
      <c r="B30" s="1" t="str">
        <f>("662671380180")</f>
        <v>662671380180</v>
      </c>
      <c r="C30" s="1">
        <v>383628</v>
      </c>
      <c r="D30" s="1" t="s">
        <v>51</v>
      </c>
      <c r="E30" s="1">
        <v>218.23</v>
      </c>
      <c r="F30" s="2">
        <v>45322</v>
      </c>
      <c r="G30" s="1">
        <v>0.41099999999999998</v>
      </c>
      <c r="H30" s="1" t="str">
        <f>("10662671380187")</f>
        <v>10662671380187</v>
      </c>
      <c r="I30" s="1">
        <v>20</v>
      </c>
      <c r="J30" s="1">
        <v>640</v>
      </c>
    </row>
    <row r="31" spans="1:10" x14ac:dyDescent="0.25">
      <c r="A31" s="1" t="s">
        <v>10</v>
      </c>
      <c r="B31" s="1" t="str">
        <f>("662671380104")</f>
        <v>662671380104</v>
      </c>
      <c r="C31" s="1">
        <v>383661</v>
      </c>
      <c r="D31" s="1" t="s">
        <v>52</v>
      </c>
      <c r="E31" s="1">
        <v>252.91</v>
      </c>
      <c r="F31" s="2">
        <v>45322</v>
      </c>
      <c r="G31" s="1">
        <v>0.188</v>
      </c>
      <c r="H31" s="1" t="str">
        <f>("10662671380101")</f>
        <v>10662671380101</v>
      </c>
      <c r="I31" s="1">
        <v>20</v>
      </c>
      <c r="J31" s="1">
        <v>1440</v>
      </c>
    </row>
    <row r="32" spans="1:10" x14ac:dyDescent="0.25">
      <c r="A32" s="1" t="s">
        <v>10</v>
      </c>
      <c r="B32" s="1" t="str">
        <f>("662671380111")</f>
        <v>662671380111</v>
      </c>
      <c r="C32" s="1">
        <v>383663</v>
      </c>
      <c r="D32" s="1" t="s">
        <v>53</v>
      </c>
      <c r="E32" s="1">
        <v>252.91</v>
      </c>
      <c r="F32" s="2">
        <v>45322</v>
      </c>
      <c r="G32" s="1">
        <v>0.16400000000000001</v>
      </c>
      <c r="H32" s="1" t="str">
        <f>("10662671380118")</f>
        <v>10662671380118</v>
      </c>
      <c r="I32" s="1">
        <v>20</v>
      </c>
      <c r="J32" s="1">
        <v>1440</v>
      </c>
    </row>
    <row r="33" spans="1:10" x14ac:dyDescent="0.25">
      <c r="A33" s="1" t="s">
        <v>10</v>
      </c>
      <c r="B33" s="1" t="str">
        <f>("662671380371")</f>
        <v>662671380371</v>
      </c>
      <c r="C33" s="1">
        <v>383750</v>
      </c>
      <c r="D33" s="1" t="s">
        <v>54</v>
      </c>
      <c r="E33" s="1">
        <v>232.26</v>
      </c>
      <c r="F33" s="2">
        <v>45322</v>
      </c>
      <c r="G33" s="1">
        <v>0.41799999999999998</v>
      </c>
      <c r="H33" s="1" t="str">
        <f>("10662671380378")</f>
        <v>10662671380378</v>
      </c>
      <c r="I33" s="1">
        <v>15</v>
      </c>
      <c r="J33" s="1">
        <v>480</v>
      </c>
    </row>
    <row r="34" spans="1:10" x14ac:dyDescent="0.25">
      <c r="A34" s="1" t="s">
        <v>10</v>
      </c>
      <c r="B34" s="1" t="str">
        <f>("662671380210")</f>
        <v>662671380210</v>
      </c>
      <c r="C34" s="1">
        <v>384750</v>
      </c>
      <c r="D34" s="1" t="s">
        <v>55</v>
      </c>
      <c r="E34" s="1">
        <v>294.95999999999998</v>
      </c>
      <c r="F34" s="2">
        <v>45322</v>
      </c>
      <c r="G34" s="1">
        <v>2.5939999999999999</v>
      </c>
      <c r="H34" s="1" t="str">
        <f>("30662671380211")</f>
        <v>30662671380211</v>
      </c>
      <c r="I34" s="1">
        <v>2</v>
      </c>
      <c r="J34" s="1">
        <v>96</v>
      </c>
    </row>
    <row r="35" spans="1:10" x14ac:dyDescent="0.25">
      <c r="A35" s="1" t="s">
        <v>10</v>
      </c>
      <c r="B35" s="1" t="str">
        <f>("662671021472")</f>
        <v>662671021472</v>
      </c>
      <c r="C35" s="1" t="s">
        <v>56</v>
      </c>
      <c r="D35" s="1" t="s">
        <v>57</v>
      </c>
      <c r="E35" s="1">
        <v>28.92</v>
      </c>
      <c r="F35" s="2">
        <v>45322</v>
      </c>
      <c r="G35" s="1">
        <v>0.309</v>
      </c>
      <c r="H35" s="1" t="str">
        <f>("10662671021479")</f>
        <v>10662671021479</v>
      </c>
      <c r="I35" s="1">
        <v>1</v>
      </c>
    </row>
    <row r="36" spans="1:10" x14ac:dyDescent="0.25">
      <c r="A36" s="1" t="s">
        <v>10</v>
      </c>
      <c r="B36" s="1" t="str">
        <f>("662671021496")</f>
        <v>662671021496</v>
      </c>
      <c r="C36" s="1" t="s">
        <v>58</v>
      </c>
      <c r="D36" s="1" t="s">
        <v>59</v>
      </c>
      <c r="E36" s="1">
        <v>25.78</v>
      </c>
      <c r="F36" s="2">
        <v>45322</v>
      </c>
      <c r="G36" s="1">
        <v>0.56699999999999995</v>
      </c>
      <c r="H36" s="1" t="str">
        <f>("00662671021496")</f>
        <v>00662671021496</v>
      </c>
      <c r="I36" s="1">
        <v>1</v>
      </c>
    </row>
    <row r="37" spans="1:10" x14ac:dyDescent="0.25">
      <c r="A37" s="1" t="s">
        <v>10</v>
      </c>
      <c r="B37" s="1" t="str">
        <f>("662671380227")</f>
        <v>662671380227</v>
      </c>
      <c r="C37" s="1">
        <v>384751</v>
      </c>
      <c r="D37" s="1" t="s">
        <v>60</v>
      </c>
      <c r="E37" s="1">
        <v>356.5</v>
      </c>
      <c r="F37" s="2">
        <v>45322</v>
      </c>
      <c r="G37" s="1">
        <v>2.6560000000000001</v>
      </c>
      <c r="H37" s="1" t="str">
        <f>("30662671380228")</f>
        <v>30662671380228</v>
      </c>
      <c r="I37" s="1">
        <v>2</v>
      </c>
      <c r="J37" s="1">
        <v>96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1ba6191-8548-4a51-a503-7c130ef478e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BCB4FB1E70BB41A42D3ED44FEA3A06" ma:contentTypeVersion="18" ma:contentTypeDescription="Create a new document." ma:contentTypeScope="" ma:versionID="8136ca70b3651e56ee72ebaecc668a9f">
  <xsd:schema xmlns:xsd="http://www.w3.org/2001/XMLSchema" xmlns:xs="http://www.w3.org/2001/XMLSchema" xmlns:p="http://schemas.microsoft.com/office/2006/metadata/properties" xmlns:ns3="41ba6191-8548-4a51-a503-7c130ef478ea" xmlns:ns4="76fd90fa-ed7f-49d1-b116-a371fe2e877a" targetNamespace="http://schemas.microsoft.com/office/2006/metadata/properties" ma:root="true" ma:fieldsID="52d4a2d307c06af08889a5077851380d" ns3:_="" ns4:_="">
    <xsd:import namespace="41ba6191-8548-4a51-a503-7c130ef478ea"/>
    <xsd:import namespace="76fd90fa-ed7f-49d1-b116-a371fe2e877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ba6191-8548-4a51-a503-7c130ef478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fd90fa-ed7f-49d1-b116-a371fe2e877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F8EE35-6AF1-4DCD-BC22-FFE4A1B9EF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00F071-281C-4F8D-987B-97BDFD4B770B}">
  <ds:schemaRefs>
    <ds:schemaRef ds:uri="http://schemas.microsoft.com/office/2006/documentManagement/types"/>
    <ds:schemaRef ds:uri="http://purl.org/dc/elements/1.1/"/>
    <ds:schemaRef ds:uri="76fd90fa-ed7f-49d1-b116-a371fe2e877a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dcmitype/"/>
    <ds:schemaRef ds:uri="41ba6191-8548-4a51-a503-7c130ef478ea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88F5426-7209-4DCF-BC3D-A615F31197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ba6191-8548-4a51-a503-7c130ef478ea"/>
    <ds:schemaRef ds:uri="76fd90fa-ed7f-49d1-b116-a371fe2e87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FRPRO010122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Holmes, Louise</dc:creator>
  <cp:lastModifiedBy>Stagg, Larry</cp:lastModifiedBy>
  <dcterms:created xsi:type="dcterms:W3CDTF">2024-02-06T20:19:01Z</dcterms:created>
  <dcterms:modified xsi:type="dcterms:W3CDTF">2024-04-23T20:26:46Z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0x01010076BCB4FB1E70BB41A42D3ED44FEA3A06</vt:lpwstr>
  </property>
</Properties>
</file>