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09"/>
  <workbookPr/>
  <mc:AlternateContent xmlns:mc="http://schemas.openxmlformats.org/markup-compatibility/2006">
    <mc:Choice Requires="x15">
      <x15ac:absPath xmlns:x15ac="http://schemas.microsoft.com/office/spreadsheetml/2010/11/ac" url="C:\Users\larsta\Downloads\"/>
    </mc:Choice>
  </mc:AlternateContent>
  <xr:revisionPtr revIDLastSave="0" documentId="8_{71CF058D-3041-423D-A569-C94E7F5B5DAF}" xr6:coauthVersionLast="47" xr6:coauthVersionMax="47" xr10:uidLastSave="{00000000-0000-0000-0000-000000000000}"/>
  <bookViews>
    <workbookView xWindow="1284" yWindow="516" windowWidth="22788" windowHeight="12012" xr2:uid="{00000000-000D-0000-FFFF-FFFF00000000}"/>
  </bookViews>
  <sheets>
    <sheet name="C40-FR-0222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H2" i="1"/>
  <c r="B3" i="1"/>
  <c r="H3" i="1"/>
  <c r="B4" i="1"/>
  <c r="H4" i="1"/>
  <c r="B5" i="1"/>
  <c r="H5" i="1"/>
  <c r="B6" i="1"/>
  <c r="H6" i="1"/>
  <c r="B7" i="1"/>
  <c r="H7" i="1"/>
  <c r="B8" i="1"/>
  <c r="H8" i="1"/>
  <c r="B9" i="1"/>
  <c r="H9" i="1"/>
  <c r="B11" i="1"/>
  <c r="H11" i="1"/>
  <c r="B12" i="1"/>
  <c r="H12" i="1"/>
  <c r="B13" i="1"/>
  <c r="H13" i="1"/>
  <c r="B14" i="1"/>
  <c r="H14" i="1"/>
  <c r="B15" i="1"/>
  <c r="H15" i="1"/>
  <c r="B16" i="1"/>
  <c r="H16" i="1"/>
  <c r="B17" i="1"/>
  <c r="H17" i="1"/>
  <c r="B18" i="1"/>
  <c r="H18" i="1"/>
  <c r="B19" i="1"/>
  <c r="H19" i="1"/>
  <c r="B20" i="1"/>
  <c r="H20" i="1"/>
  <c r="B21" i="1"/>
  <c r="H21" i="1"/>
  <c r="B22" i="1"/>
  <c r="H22" i="1"/>
  <c r="B23" i="1"/>
  <c r="H23" i="1"/>
  <c r="B24" i="1"/>
  <c r="H24" i="1"/>
  <c r="B25" i="1"/>
  <c r="H25" i="1"/>
  <c r="B26" i="1"/>
  <c r="H26" i="1"/>
  <c r="B27" i="1"/>
  <c r="H27" i="1"/>
  <c r="B28" i="1"/>
  <c r="H28" i="1"/>
  <c r="B29" i="1"/>
  <c r="H29" i="1"/>
  <c r="B30" i="1"/>
  <c r="H30" i="1"/>
  <c r="B31" i="1"/>
  <c r="H31" i="1"/>
</calcChain>
</file>

<file path=xl/sharedStrings.xml><?xml version="1.0" encoding="utf-8"?>
<sst xmlns="http://schemas.openxmlformats.org/spreadsheetml/2006/main" count="100" uniqueCount="71">
  <si>
    <t>Nom de liste de prix</t>
  </si>
  <si>
    <t>Code UPC</t>
  </si>
  <si>
    <t>Numero de Piece</t>
  </si>
  <si>
    <t>Description de produit</t>
  </si>
  <si>
    <t>Prix de Liste</t>
  </si>
  <si>
    <t>Date Effective</t>
  </si>
  <si>
    <t>Poids en Kgs</t>
  </si>
  <si>
    <t>Ctn Bar-Code</t>
  </si>
  <si>
    <t>Ctn Qty</t>
  </si>
  <si>
    <t>Skid Qty</t>
  </si>
  <si>
    <t>C40-FR-0222</t>
  </si>
  <si>
    <t>40100A04</t>
  </si>
  <si>
    <t>40100A04 PE 100GPM INTERCEPTEUR DEGRAISSE MOYEU S RATED</t>
  </si>
  <si>
    <t>4075A04</t>
  </si>
  <si>
    <t>4075A04 PE 75GPM INTERCEPTEUR DE GRAISSE MOYEU S RATED</t>
  </si>
  <si>
    <t>40100AX35</t>
  </si>
  <si>
    <t>40100AX35 PE 35" PAIRE DE RALLONGESNOIR ENDURA</t>
  </si>
  <si>
    <t>40100X35-2</t>
  </si>
  <si>
    <t>40100X35-2 XL RISER SILICONE GASKET</t>
  </si>
  <si>
    <t>40100-4</t>
  </si>
  <si>
    <t>40100-4 XL COVER SEAL</t>
  </si>
  <si>
    <t>40100-23</t>
  </si>
  <si>
    <t>40100-23 JOINT DE CONNECTEUR XL</t>
  </si>
  <si>
    <t>40100-21</t>
  </si>
  <si>
    <t>40100-21 XL 100GPM GI PLAQUE À ORIFICE</t>
  </si>
  <si>
    <t>4075-21</t>
  </si>
  <si>
    <t>4075-21 XL 75GPM GI PLAQUE À ORIFICE</t>
  </si>
  <si>
    <t>40150-21</t>
  </si>
  <si>
    <t>40150-21 XL 150 GPM GI PLAQUE À ORIFICE</t>
  </si>
  <si>
    <t>40100-33</t>
  </si>
  <si>
    <t>40100-33 XL SAMPLING/AIR BALANCE CAP</t>
  </si>
  <si>
    <t>4044275A</t>
  </si>
  <si>
    <t>4044275A PVC 75GPM 4" REGULATEUR DE DEBIT GRIS ENDURA</t>
  </si>
  <si>
    <t>40442100A</t>
  </si>
  <si>
    <t>40442100A PVC 100GPM 4" REGULATEUR DE DEBIT GRIS ENDURA</t>
  </si>
  <si>
    <t>40100TPS3</t>
  </si>
  <si>
    <t>40100TPS3 NPRN 3" JOINT DE RESEVOIRNOIR ENDURA</t>
  </si>
  <si>
    <t>40100ARDB</t>
  </si>
  <si>
    <t>40100ARDB PP 100GPM CHICANE D'ADMISSION GRIS ENDURA</t>
  </si>
  <si>
    <t>4075ARDB</t>
  </si>
  <si>
    <t>4075ARDB PP 75GPM CHICANE D'ADMISSION GRIS ENDURA</t>
  </si>
  <si>
    <t>40100AX18</t>
  </si>
  <si>
    <t>40100AX18 PE 18" PAIRE DE RALLONGESNOIR ENDURA</t>
  </si>
  <si>
    <t>40100ARCS</t>
  </si>
  <si>
    <t>40100ARCS PE COUVERCLE D'ACCESS DE RECHANGE S RATED GRIS</t>
  </si>
  <si>
    <t>40100ARCM</t>
  </si>
  <si>
    <t>40100ARCM PE COUVERCLE D'ACCESS DE RECHANGE M RATED GRIS</t>
  </si>
  <si>
    <t>40100A04M</t>
  </si>
  <si>
    <t>40100A04M PE 100GPM INTERCEPTEUR DEGRAISSE MOYEU M RATED</t>
  </si>
  <si>
    <t>4075A04M</t>
  </si>
  <si>
    <t>4075A04M PE 75GPM INTERCEPTEUR DE GRAISSE MOYEU M RATED</t>
  </si>
  <si>
    <t>40150A04</t>
  </si>
  <si>
    <t>40150A04 PE 150GPM INTERCEPTEUR DEGRAISSE MOYEU S RATED</t>
  </si>
  <si>
    <t>40150A04M</t>
  </si>
  <si>
    <t>40150A04M PE 150GPM INTERCEPTEUR DEGRAISSE MOYEU M RATED</t>
  </si>
  <si>
    <t>40100SWS</t>
  </si>
  <si>
    <t>40100SWS PE 4"/6" PUITS D'ECHANTILLONNAGE MOYEU S</t>
  </si>
  <si>
    <t>40100SWM</t>
  </si>
  <si>
    <t>40100SWM PE 4"/6" PUITS D'ECHANTILLONNAGE MOYEU M</t>
  </si>
  <si>
    <t>40100AX35SW</t>
  </si>
  <si>
    <t>40100AX35SW PE 35" RALLONGE NOIR ENDURA</t>
  </si>
  <si>
    <t>40100AX18SW</t>
  </si>
  <si>
    <t>40100AX18SW PE 18" RALLONGE NOIR ENDURA</t>
  </si>
  <si>
    <t>40100SWC</t>
  </si>
  <si>
    <t>40100SWC PE 4"/6" PUITS D'ECHANTILLONNAGE MOYEU</t>
  </si>
  <si>
    <t>40100MS</t>
  </si>
  <si>
    <t>40100MS MONITORING SYSTEM ENDURA XL</t>
  </si>
  <si>
    <t>40100ARFK</t>
  </si>
  <si>
    <t>40100ARFK KIT DE FIXATION DE REMPLACEMENT XL ENDURA</t>
  </si>
  <si>
    <t>4011A04</t>
  </si>
  <si>
    <t>4011A04 PP 4" INTERCEPTEUR DE SOLIDES MOYEU GRIS ENDURA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</si>
</sst>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5" fontId="0" fillId="0" borderId="0" xfId="0" applyNumberFormat="1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H1" sqref="H1:H1048576"/>
    </sheetView>
  </sheetViews>
  <sheetFormatPr defaultRowHeight="14.45"/>
  <cols>
    <col min="1" max="1" width="19.140625" bestFit="1" customWidth="1"/>
    <col min="2" max="2" width="13.140625" bestFit="1" customWidth="1"/>
    <col min="3" max="3" width="14.28515625" bestFit="1" customWidth="1"/>
    <col min="4" max="4" width="61.28515625" bestFit="1" customWidth="1"/>
    <col min="6" max="6" width="15.5703125" customWidth="1"/>
    <col min="7" max="7" width="13.42578125" bestFit="1" customWidth="1"/>
    <col min="8" max="8" width="15.140625" bestFit="1" customWidth="1"/>
    <col min="9" max="9" width="7.5703125" bestFit="1" customWidth="1"/>
    <col min="10" max="10" width="8.28515625" bestFit="1" customWidth="1"/>
    <col min="11" max="11" width="61.28515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tr">
        <f>("662671066244")</f>
        <v>662671066244</v>
      </c>
      <c r="C2" t="s">
        <v>11</v>
      </c>
      <c r="D2" t="s">
        <v>12</v>
      </c>
      <c r="E2">
        <v>7585.89</v>
      </c>
      <c r="F2" s="1">
        <v>44593</v>
      </c>
      <c r="G2">
        <v>134.45699999999999</v>
      </c>
      <c r="H2" t="str">
        <f>("20662671066248")</f>
        <v>20662671066248</v>
      </c>
      <c r="I2">
        <v>1</v>
      </c>
      <c r="J2">
        <v>1</v>
      </c>
    </row>
    <row r="3" spans="1:10">
      <c r="A3" t="s">
        <v>10</v>
      </c>
      <c r="B3" t="str">
        <f>("662671066275")</f>
        <v>662671066275</v>
      </c>
      <c r="C3" t="s">
        <v>13</v>
      </c>
      <c r="D3" t="s">
        <v>14</v>
      </c>
      <c r="E3">
        <v>4912.76</v>
      </c>
      <c r="F3" s="1">
        <v>44593</v>
      </c>
      <c r="G3">
        <v>111.105</v>
      </c>
      <c r="H3" t="str">
        <f>("20662671066279")</f>
        <v>20662671066279</v>
      </c>
      <c r="I3">
        <v>1</v>
      </c>
      <c r="J3">
        <v>1</v>
      </c>
    </row>
    <row r="4" spans="1:10">
      <c r="A4" t="s">
        <v>10</v>
      </c>
      <c r="B4" t="str">
        <f>("662671066299")</f>
        <v>662671066299</v>
      </c>
      <c r="C4" t="s">
        <v>15</v>
      </c>
      <c r="D4" t="s">
        <v>16</v>
      </c>
      <c r="E4">
        <v>1924.39</v>
      </c>
      <c r="F4" s="1">
        <v>44593</v>
      </c>
      <c r="G4">
        <v>36.475999999999999</v>
      </c>
      <c r="H4" t="str">
        <f>("10662671066296")</f>
        <v>10662671066296</v>
      </c>
      <c r="I4">
        <v>1</v>
      </c>
      <c r="J4">
        <v>2</v>
      </c>
    </row>
    <row r="5" spans="1:10">
      <c r="A5" t="s">
        <v>10</v>
      </c>
      <c r="B5" t="str">
        <f>("662671066992")</f>
        <v>662671066992</v>
      </c>
      <c r="C5" t="s">
        <v>17</v>
      </c>
      <c r="D5" t="s">
        <v>18</v>
      </c>
      <c r="E5">
        <v>63.06</v>
      </c>
      <c r="F5" s="1">
        <v>44593</v>
      </c>
      <c r="G5">
        <v>7.0000000000000007E-2</v>
      </c>
      <c r="H5" t="str">
        <f>("00662671066992")</f>
        <v>00662671066992</v>
      </c>
      <c r="I5">
        <v>1</v>
      </c>
    </row>
    <row r="6" spans="1:10">
      <c r="A6" t="s">
        <v>10</v>
      </c>
      <c r="B6" t="str">
        <f>("662671067104")</f>
        <v>662671067104</v>
      </c>
      <c r="C6" t="s">
        <v>19</v>
      </c>
      <c r="D6" t="s">
        <v>20</v>
      </c>
      <c r="E6">
        <v>52.54</v>
      </c>
      <c r="F6" s="1">
        <v>44593</v>
      </c>
      <c r="G6">
        <v>0.28299999999999997</v>
      </c>
      <c r="H6" t="str">
        <f>("00662671067104")</f>
        <v>00662671067104</v>
      </c>
      <c r="I6">
        <v>1</v>
      </c>
    </row>
    <row r="7" spans="1:10">
      <c r="A7" t="s">
        <v>10</v>
      </c>
      <c r="B7" t="str">
        <f>("662671067418")</f>
        <v>662671067418</v>
      </c>
      <c r="C7" t="s">
        <v>21</v>
      </c>
      <c r="D7" t="s">
        <v>22</v>
      </c>
      <c r="E7">
        <v>63.06</v>
      </c>
      <c r="F7" s="1">
        <v>44593</v>
      </c>
      <c r="G7">
        <v>9.1999999999999998E-2</v>
      </c>
      <c r="H7" t="str">
        <f>("10662671067415")</f>
        <v>10662671067415</v>
      </c>
      <c r="I7">
        <v>30</v>
      </c>
    </row>
    <row r="8" spans="1:10">
      <c r="A8" t="s">
        <v>10</v>
      </c>
      <c r="B8" t="str">
        <f>("662671067579")</f>
        <v>662671067579</v>
      </c>
      <c r="C8" t="s">
        <v>23</v>
      </c>
      <c r="D8" t="s">
        <v>24</v>
      </c>
      <c r="E8">
        <v>15.76</v>
      </c>
      <c r="F8" s="1">
        <v>44593</v>
      </c>
      <c r="G8">
        <v>0.107</v>
      </c>
      <c r="H8" t="str">
        <f>("10662671067576")</f>
        <v>10662671067576</v>
      </c>
      <c r="I8">
        <v>36</v>
      </c>
    </row>
    <row r="9" spans="1:10">
      <c r="A9" t="s">
        <v>10</v>
      </c>
      <c r="B9" t="str">
        <f>("662671067586")</f>
        <v>662671067586</v>
      </c>
      <c r="C9" t="s">
        <v>25</v>
      </c>
      <c r="D9" t="s">
        <v>26</v>
      </c>
      <c r="E9">
        <v>15.76</v>
      </c>
      <c r="F9" s="1">
        <v>44593</v>
      </c>
      <c r="G9">
        <v>0.107</v>
      </c>
      <c r="H9" t="str">
        <f>("10662671067583")</f>
        <v>10662671067583</v>
      </c>
      <c r="I9">
        <v>36</v>
      </c>
    </row>
    <row r="10" spans="1:10">
      <c r="A10" t="s">
        <v>10</v>
      </c>
      <c r="B10" s="2">
        <v>662671071040</v>
      </c>
      <c r="C10" t="s">
        <v>27</v>
      </c>
      <c r="D10" t="s">
        <v>28</v>
      </c>
      <c r="E10">
        <v>15.76</v>
      </c>
      <c r="F10" s="1">
        <v>44593</v>
      </c>
      <c r="G10">
        <v>0.107</v>
      </c>
      <c r="H10" s="2">
        <v>10662671071047</v>
      </c>
      <c r="I10">
        <v>36</v>
      </c>
    </row>
    <row r="11" spans="1:10">
      <c r="A11" t="s">
        <v>10</v>
      </c>
      <c r="B11" t="str">
        <f>("662671067609")</f>
        <v>662671067609</v>
      </c>
      <c r="C11" t="s">
        <v>29</v>
      </c>
      <c r="D11" t="s">
        <v>30</v>
      </c>
      <c r="E11">
        <v>31.52</v>
      </c>
      <c r="F11" s="1">
        <v>44593</v>
      </c>
      <c r="G11">
        <v>0.19800000000000001</v>
      </c>
      <c r="H11" t="str">
        <f>("10662671067606")</f>
        <v>10662671067606</v>
      </c>
      <c r="I11">
        <v>40</v>
      </c>
    </row>
    <row r="12" spans="1:10">
      <c r="A12" t="s">
        <v>10</v>
      </c>
      <c r="B12" t="str">
        <f>("662671067708")</f>
        <v>662671067708</v>
      </c>
      <c r="C12" t="s">
        <v>31</v>
      </c>
      <c r="D12" t="s">
        <v>32</v>
      </c>
      <c r="E12">
        <v>190.47</v>
      </c>
      <c r="F12" s="1">
        <v>44593</v>
      </c>
      <c r="G12">
        <v>2.2549999999999999</v>
      </c>
      <c r="H12" t="str">
        <f>("10662671067705")</f>
        <v>10662671067705</v>
      </c>
      <c r="I12">
        <v>1</v>
      </c>
      <c r="J12">
        <v>72</v>
      </c>
    </row>
    <row r="13" spans="1:10">
      <c r="A13" t="s">
        <v>10</v>
      </c>
      <c r="B13" t="str">
        <f>("662671067715")</f>
        <v>662671067715</v>
      </c>
      <c r="C13" t="s">
        <v>33</v>
      </c>
      <c r="D13" t="s">
        <v>34</v>
      </c>
      <c r="E13">
        <v>190.47</v>
      </c>
      <c r="F13" s="1">
        <v>44593</v>
      </c>
      <c r="G13">
        <v>2.2549999999999999</v>
      </c>
      <c r="H13" t="str">
        <f>("10662671067712")</f>
        <v>10662671067712</v>
      </c>
      <c r="I13">
        <v>1</v>
      </c>
      <c r="J13">
        <v>72</v>
      </c>
    </row>
    <row r="14" spans="1:10">
      <c r="A14" t="s">
        <v>10</v>
      </c>
      <c r="B14" t="str">
        <f>("662671067760")</f>
        <v>662671067760</v>
      </c>
      <c r="C14" t="s">
        <v>35</v>
      </c>
      <c r="D14" t="s">
        <v>36</v>
      </c>
      <c r="E14">
        <v>46.59</v>
      </c>
      <c r="F14" s="1">
        <v>44593</v>
      </c>
      <c r="G14">
        <v>7.0000000000000007E-2</v>
      </c>
      <c r="H14" t="str">
        <f>("10662671067767")</f>
        <v>10662671067767</v>
      </c>
      <c r="I14">
        <v>1</v>
      </c>
    </row>
    <row r="15" spans="1:10">
      <c r="A15" t="s">
        <v>10</v>
      </c>
      <c r="B15" t="str">
        <f>("662671068002")</f>
        <v>662671068002</v>
      </c>
      <c r="C15" t="s">
        <v>37</v>
      </c>
      <c r="D15" t="s">
        <v>38</v>
      </c>
      <c r="E15">
        <v>623.95000000000005</v>
      </c>
      <c r="F15" s="1">
        <v>44593</v>
      </c>
      <c r="G15">
        <v>5.5659999999999998</v>
      </c>
      <c r="H15" t="str">
        <f>("10662671068009")</f>
        <v>10662671068009</v>
      </c>
      <c r="I15">
        <v>1</v>
      </c>
      <c r="J15">
        <v>12</v>
      </c>
    </row>
    <row r="16" spans="1:10">
      <c r="A16" t="s">
        <v>10</v>
      </c>
      <c r="B16" t="str">
        <f>("662671068019")</f>
        <v>662671068019</v>
      </c>
      <c r="C16" t="s">
        <v>39</v>
      </c>
      <c r="D16" t="s">
        <v>40</v>
      </c>
      <c r="E16">
        <v>623.95000000000005</v>
      </c>
      <c r="F16" s="1">
        <v>44593</v>
      </c>
      <c r="G16">
        <v>5.5659999999999998</v>
      </c>
      <c r="H16" t="str">
        <f>("10662671068016")</f>
        <v>10662671068016</v>
      </c>
      <c r="I16">
        <v>1</v>
      </c>
      <c r="J16">
        <v>12</v>
      </c>
    </row>
    <row r="17" spans="1:10">
      <c r="A17" t="s">
        <v>10</v>
      </c>
      <c r="B17" t="str">
        <f>("662671069047")</f>
        <v>662671069047</v>
      </c>
      <c r="C17" t="s">
        <v>41</v>
      </c>
      <c r="D17" t="s">
        <v>42</v>
      </c>
      <c r="E17">
        <v>1648.54</v>
      </c>
      <c r="F17" s="1">
        <v>44593</v>
      </c>
      <c r="G17">
        <v>25.675999999999998</v>
      </c>
      <c r="H17" t="str">
        <f>("10662671069044")</f>
        <v>10662671069044</v>
      </c>
      <c r="I17">
        <v>1</v>
      </c>
      <c r="J17">
        <v>2</v>
      </c>
    </row>
    <row r="18" spans="1:10">
      <c r="A18" t="s">
        <v>10</v>
      </c>
      <c r="B18" t="str">
        <f>("662671070609")</f>
        <v>662671070609</v>
      </c>
      <c r="C18" t="s">
        <v>43</v>
      </c>
      <c r="D18" t="s">
        <v>44</v>
      </c>
      <c r="E18">
        <v>856.45</v>
      </c>
      <c r="F18" s="1">
        <v>44593</v>
      </c>
      <c r="G18">
        <v>9.6820000000000004</v>
      </c>
      <c r="H18" t="str">
        <f>("10662671070606")</f>
        <v>10662671070606</v>
      </c>
      <c r="I18">
        <v>1</v>
      </c>
      <c r="J18">
        <v>12</v>
      </c>
    </row>
    <row r="19" spans="1:10">
      <c r="A19" t="s">
        <v>10</v>
      </c>
      <c r="B19" t="str">
        <f>("662671070616")</f>
        <v>662671070616</v>
      </c>
      <c r="C19" t="s">
        <v>45</v>
      </c>
      <c r="D19" t="s">
        <v>46</v>
      </c>
      <c r="E19">
        <v>577.64</v>
      </c>
      <c r="F19" s="1">
        <v>44593</v>
      </c>
      <c r="G19">
        <v>4.5759999999999996</v>
      </c>
      <c r="H19" t="str">
        <f>("10662671070613")</f>
        <v>10662671070613</v>
      </c>
      <c r="I19">
        <v>1</v>
      </c>
      <c r="J19">
        <v>12</v>
      </c>
    </row>
    <row r="20" spans="1:10">
      <c r="A20" t="s">
        <v>10</v>
      </c>
      <c r="B20" t="str">
        <f>("662671070739")</f>
        <v>662671070739</v>
      </c>
      <c r="C20" t="s">
        <v>47</v>
      </c>
      <c r="D20" t="s">
        <v>48</v>
      </c>
      <c r="E20">
        <v>7133.03</v>
      </c>
      <c r="F20" s="1">
        <v>44593</v>
      </c>
      <c r="G20">
        <v>124.246</v>
      </c>
      <c r="H20" t="str">
        <f>("10662671070736")</f>
        <v>10662671070736</v>
      </c>
      <c r="I20">
        <v>1</v>
      </c>
      <c r="J20">
        <v>1</v>
      </c>
    </row>
    <row r="21" spans="1:10">
      <c r="A21" t="s">
        <v>10</v>
      </c>
      <c r="B21" t="str">
        <f>("662671070753")</f>
        <v>662671070753</v>
      </c>
      <c r="C21" t="s">
        <v>49</v>
      </c>
      <c r="D21" t="s">
        <v>50</v>
      </c>
      <c r="E21">
        <v>4555.57</v>
      </c>
      <c r="F21" s="1">
        <v>44593</v>
      </c>
      <c r="G21">
        <v>100.89400000000001</v>
      </c>
      <c r="H21" t="str">
        <f>("20662671070757")</f>
        <v>20662671070757</v>
      </c>
      <c r="I21">
        <v>1</v>
      </c>
      <c r="J21">
        <v>1</v>
      </c>
    </row>
    <row r="22" spans="1:10">
      <c r="A22" t="s">
        <v>10</v>
      </c>
      <c r="B22" t="str">
        <f>("662671071095")</f>
        <v>662671071095</v>
      </c>
      <c r="C22" t="s">
        <v>51</v>
      </c>
      <c r="D22" t="s">
        <v>52</v>
      </c>
      <c r="E22">
        <v>8344.4699999999993</v>
      </c>
      <c r="F22" s="1">
        <v>44593</v>
      </c>
      <c r="G22">
        <v>134.43700000000001</v>
      </c>
      <c r="H22" t="str">
        <f>("10662671071092")</f>
        <v>10662671071092</v>
      </c>
      <c r="I22">
        <v>1</v>
      </c>
      <c r="J22">
        <v>1</v>
      </c>
    </row>
    <row r="23" spans="1:10">
      <c r="A23" t="s">
        <v>10</v>
      </c>
      <c r="B23" t="str">
        <f>("662671071101")</f>
        <v>662671071101</v>
      </c>
      <c r="C23" t="s">
        <v>53</v>
      </c>
      <c r="D23" t="s">
        <v>54</v>
      </c>
      <c r="E23">
        <v>7846.33</v>
      </c>
      <c r="F23" s="1">
        <v>44593</v>
      </c>
      <c r="G23">
        <v>124.226</v>
      </c>
      <c r="H23" t="str">
        <f>("00662671071101")</f>
        <v>00662671071101</v>
      </c>
      <c r="I23">
        <v>1</v>
      </c>
      <c r="J23">
        <v>1</v>
      </c>
    </row>
    <row r="24" spans="1:10">
      <c r="A24" t="s">
        <v>10</v>
      </c>
      <c r="B24" t="str">
        <f>("662671072399")</f>
        <v>662671072399</v>
      </c>
      <c r="C24" t="s">
        <v>55</v>
      </c>
      <c r="D24" t="s">
        <v>56</v>
      </c>
      <c r="E24">
        <v>1510.84</v>
      </c>
      <c r="F24" s="1">
        <v>44593</v>
      </c>
      <c r="G24">
        <v>28.289000000000001</v>
      </c>
      <c r="H24" t="str">
        <f>("20662671072393")</f>
        <v>20662671072393</v>
      </c>
      <c r="I24">
        <v>4</v>
      </c>
      <c r="J24">
        <v>4</v>
      </c>
    </row>
    <row r="25" spans="1:10">
      <c r="A25" t="s">
        <v>10</v>
      </c>
      <c r="B25" t="str">
        <f>("662671072405")</f>
        <v>662671072405</v>
      </c>
      <c r="C25" t="s">
        <v>57</v>
      </c>
      <c r="D25" t="s">
        <v>58</v>
      </c>
      <c r="E25">
        <v>1297.55</v>
      </c>
      <c r="F25" s="1">
        <v>44593</v>
      </c>
      <c r="G25">
        <v>23.183</v>
      </c>
      <c r="H25" t="str">
        <f>("20662671072409")</f>
        <v>20662671072409</v>
      </c>
      <c r="I25">
        <v>4</v>
      </c>
      <c r="J25">
        <v>4</v>
      </c>
    </row>
    <row r="26" spans="1:10">
      <c r="A26" t="s">
        <v>10</v>
      </c>
      <c r="B26" t="str">
        <f>("662671072627")</f>
        <v>662671072627</v>
      </c>
      <c r="C26" t="s">
        <v>59</v>
      </c>
      <c r="D26" t="s">
        <v>60</v>
      </c>
      <c r="E26">
        <v>962.2</v>
      </c>
      <c r="F26" s="1">
        <v>44593</v>
      </c>
      <c r="G26">
        <v>17.925999999999998</v>
      </c>
      <c r="H26" t="str">
        <f>("10662671072624")</f>
        <v>10662671072624</v>
      </c>
      <c r="I26">
        <v>1</v>
      </c>
      <c r="J26">
        <v>4</v>
      </c>
    </row>
    <row r="27" spans="1:10">
      <c r="A27" t="s">
        <v>10</v>
      </c>
      <c r="B27" t="str">
        <f>("662671072634")</f>
        <v>662671072634</v>
      </c>
      <c r="C27" t="s">
        <v>61</v>
      </c>
      <c r="D27" t="s">
        <v>62</v>
      </c>
      <c r="E27">
        <v>824.26</v>
      </c>
      <c r="F27" s="1">
        <v>44593</v>
      </c>
      <c r="G27">
        <v>12.526</v>
      </c>
      <c r="H27" t="str">
        <f>("10662671072631")</f>
        <v>10662671072631</v>
      </c>
      <c r="I27">
        <v>1</v>
      </c>
      <c r="J27">
        <v>4</v>
      </c>
    </row>
    <row r="28" spans="1:10">
      <c r="A28" t="s">
        <v>10</v>
      </c>
      <c r="B28" t="str">
        <f>("662671072757")</f>
        <v>662671072757</v>
      </c>
      <c r="C28" t="s">
        <v>63</v>
      </c>
      <c r="D28" t="s">
        <v>64</v>
      </c>
      <c r="E28">
        <v>1718.22</v>
      </c>
      <c r="F28" s="1">
        <v>44593</v>
      </c>
      <c r="G28">
        <v>45.521000000000001</v>
      </c>
      <c r="H28" t="str">
        <f>("00662671072757")</f>
        <v>00662671072757</v>
      </c>
      <c r="I28">
        <v>1</v>
      </c>
      <c r="J28">
        <v>1</v>
      </c>
    </row>
    <row r="29" spans="1:10">
      <c r="A29" t="s">
        <v>10</v>
      </c>
      <c r="B29" t="str">
        <f>("662671073334")</f>
        <v>662671073334</v>
      </c>
      <c r="C29" t="s">
        <v>65</v>
      </c>
      <c r="D29" t="s">
        <v>66</v>
      </c>
      <c r="E29">
        <v>8505.75</v>
      </c>
      <c r="F29" s="1">
        <v>44593</v>
      </c>
      <c r="G29">
        <v>2</v>
      </c>
      <c r="H29" t="str">
        <f>("10662671073331")</f>
        <v>10662671073331</v>
      </c>
      <c r="I29">
        <v>1</v>
      </c>
    </row>
    <row r="30" spans="1:10">
      <c r="A30" t="s">
        <v>10</v>
      </c>
      <c r="B30" t="str">
        <f>("662671074928")</f>
        <v>662671074928</v>
      </c>
      <c r="C30" t="s">
        <v>67</v>
      </c>
      <c r="D30" t="s">
        <v>68</v>
      </c>
      <c r="E30">
        <v>56.72</v>
      </c>
      <c r="F30" s="1">
        <v>44593</v>
      </c>
      <c r="G30">
        <v>0.20799999999999999</v>
      </c>
      <c r="H30" t="str">
        <f>("10662671074925")</f>
        <v>10662671074925</v>
      </c>
      <c r="I30">
        <v>100</v>
      </c>
      <c r="J30">
        <v>14400</v>
      </c>
    </row>
    <row r="31" spans="1:10">
      <c r="A31" t="s">
        <v>10</v>
      </c>
      <c r="B31" t="str">
        <f>("662671074935")</f>
        <v>662671074935</v>
      </c>
      <c r="C31" t="s">
        <v>69</v>
      </c>
      <c r="D31" t="s">
        <v>70</v>
      </c>
      <c r="E31">
        <v>1913.79</v>
      </c>
      <c r="F31" s="1">
        <v>44593</v>
      </c>
      <c r="G31">
        <v>25.321000000000002</v>
      </c>
      <c r="H31" t="str">
        <f>("00662671074935")</f>
        <v>00662671074935</v>
      </c>
      <c r="I31">
        <v>1</v>
      </c>
      <c r="J31">
        <v>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8F56F0E2BDD4DAA18BC300C211392" ma:contentTypeVersion="13" ma:contentTypeDescription="Create a new document." ma:contentTypeScope="" ma:versionID="3aa6c712ebf580d5e0dec8a993920a77">
  <xsd:schema xmlns:xsd="http://www.w3.org/2001/XMLSchema" xmlns:xs="http://www.w3.org/2001/XMLSchema" xmlns:p="http://schemas.microsoft.com/office/2006/metadata/properties" xmlns:ns2="dcb317e3-5bca-4665-8c30-bc1548e7cfa5" xmlns:ns3="f9fb5912-8fa2-4b04-a0bd-a7dc4d388eac" targetNamespace="http://schemas.microsoft.com/office/2006/metadata/properties" ma:root="true" ma:fieldsID="1ceb07ec3eebe0d129da25f5c4eeb264" ns2:_="" ns3:_="">
    <xsd:import namespace="dcb317e3-5bca-4665-8c30-bc1548e7cfa5"/>
    <xsd:import namespace="f9fb5912-8fa2-4b04-a0bd-a7dc4d388ea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317e3-5bca-4665-8c30-bc1548e7cfa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594a770-4dd8-4e41-968d-6a53c5bf2f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b5912-8fa2-4b04-a0bd-a7dc4d388ea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b45d942-1985-49d4-affc-0fdd1e6e4d07}" ma:internalName="TaxCatchAll" ma:showField="CatchAllData" ma:web="f9fb5912-8fa2-4b04-a0bd-a7dc4d388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b317e3-5bca-4665-8c30-bc1548e7cfa5">
      <Terms xmlns="http://schemas.microsoft.com/office/infopath/2007/PartnerControls"/>
    </lcf76f155ced4ddcb4097134ff3c332f>
    <TaxCatchAll xmlns="f9fb5912-8fa2-4b04-a0bd-a7dc4d388ea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11695B-3568-4EE6-8C24-D797FF188622}"/>
</file>

<file path=customXml/itemProps2.xml><?xml version="1.0" encoding="utf-8"?>
<ds:datastoreItem xmlns:ds="http://schemas.openxmlformats.org/officeDocument/2006/customXml" ds:itemID="{4563C8EA-4740-4607-8763-FF377A343787}"/>
</file>

<file path=customXml/itemProps3.xml><?xml version="1.0" encoding="utf-8"?>
<ds:datastoreItem xmlns:ds="http://schemas.openxmlformats.org/officeDocument/2006/customXml" ds:itemID="{E0F28498-6937-4B8B-AA54-220C78E7D3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Holmes, Louise</dc:creator>
  <cp:keywords/>
  <dc:description/>
  <cp:lastModifiedBy>Huels, Quinn</cp:lastModifiedBy>
  <cp:revision/>
  <dcterms:created xsi:type="dcterms:W3CDTF">2021-12-16T21:19:17Z</dcterms:created>
  <dcterms:modified xsi:type="dcterms:W3CDTF">2023-08-15T05:12:45Z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0x0101002AB8F56F0E2BDD4DAA18BC300C211392</vt:lpwstr>
  </property>
  <property fmtid="{D5CDD505-2E9C-101B-9397-08002B2CF9AE}" pid="3" name="MediaServiceImageTags">
    <vt:lpwstr/>
  </property>
</Properties>
</file>